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eastman\Downloads\"/>
    </mc:Choice>
  </mc:AlternateContent>
  <xr:revisionPtr revIDLastSave="0" documentId="8_{03B7E8FD-29D8-4B02-87A3-28604F1711AE}" xr6:coauthVersionLast="47" xr6:coauthVersionMax="47" xr10:uidLastSave="{00000000-0000-0000-0000-000000000000}"/>
  <workbookProtection workbookAlgorithmName="SHA-512" workbookHashValue="F3bYXDu184rtcHJd/VDI5/7y+vk5mSJxtbNy8OcgtAinQ4XdT4ngaFRSTdosq2e26y9L2BIJKhiVMc2pW2nQ2Q==" workbookSaltValue="Lz1k71S02ATKPeAy1/1aFw==" workbookSpinCount="100000" lockStructure="1"/>
  <bookViews>
    <workbookView xWindow="-120" yWindow="-120" windowWidth="29040" windowHeight="15840" xr2:uid="{54C8A6A1-0E87-4AAD-9037-7075BA0FBBDB}"/>
  </bookViews>
  <sheets>
    <sheet name="Order Sheet" sheetId="1" r:id="rId1"/>
    <sheet name="Output_Formated" sheetId="8" r:id="rId2"/>
    <sheet name="Vest Sizing Chart" sheetId="5" r:id="rId3"/>
    <sheet name="Hoodie Sizing Chart" sheetId="7" r:id="rId4"/>
    <sheet name="Crop Top Sizing Chart" sheetId="6" r:id="rId5"/>
    <sheet name="Named Lists" sheetId="2" state="hidden" r:id="rId6"/>
    <sheet name="Logic Board and Pricing" sheetId="4" state="hidden" r:id="rId7"/>
  </sheets>
  <externalReferences>
    <externalReference r:id="rId8"/>
  </externalReferences>
  <definedNames>
    <definedName name="CropASize">'Named Lists'!$K$4:$K$6</definedName>
    <definedName name="CropJSize">'Named Lists'!$L$4:$L$8</definedName>
    <definedName name="FullStringPriceMatrix">[1]MainSheetFullMatrixString!$C$5:$CZ$7</definedName>
    <definedName name="GarmentType">'Named Lists'!$B$4:$B$5</definedName>
    <definedName name="HoodieASize">'Named Lists'!$M$4:$M$8</definedName>
    <definedName name="HoodieCropGender">'Named Lists'!$D$4:$D$5</definedName>
    <definedName name="HoodieFit">'Named Lists'!$F$4:$F$4</definedName>
    <definedName name="HoodieJSize">'Named Lists'!$N$4:$N$8</definedName>
    <definedName name="HoodieOptions" localSheetId="1">'[1]Named Lists'!#REF!</definedName>
    <definedName name="HoodieOptions">'Named Lists'!#REF!</definedName>
    <definedName name="LogicBoardStep1">'Logic Board and Pricing'!$B$4:$M$19</definedName>
    <definedName name="LogicBoardStep2">'Logic Board and Pricing'!$E$4:$M$19</definedName>
    <definedName name="LogicBoardStep3">'Logic Board and Pricing'!$I$4:$M$19</definedName>
    <definedName name="MainSheetDataTable">[1]Main_Sheet!$S$2:$DP$85</definedName>
    <definedName name="VestAFemaleSize">'Named Lists'!$H$4:$H$12</definedName>
    <definedName name="VestAMaleSize">'Named Lists'!$G$4:$G$17</definedName>
    <definedName name="VestCropFit">'Named Lists'!$E$4:$E$5</definedName>
    <definedName name="VestGender">'Named Lists'!$C$4:$C$7</definedName>
    <definedName name="VestJFemaleSize">'Named Lists'!$J$4:$J$7</definedName>
    <definedName name="VestJMaleSize">'Named Lists'!$I$4:$I$7</definedName>
    <definedName name="VestOptions" localSheetId="1">'[1]Named Lists'!#REF!</definedName>
    <definedName name="VestOptions">'Named Lists'!#REF!</definedName>
    <definedName name="YesNo">'[1]Logic Board and Pricing'!$B$22:$B$23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0" i="8" l="1"/>
  <c r="M20" i="8"/>
  <c r="L20" i="8"/>
  <c r="K20" i="8"/>
  <c r="J20" i="8"/>
  <c r="I20" i="8"/>
  <c r="N19" i="8"/>
  <c r="M19" i="8"/>
  <c r="L19" i="8"/>
  <c r="K19" i="8"/>
  <c r="J19" i="8"/>
  <c r="I19" i="8"/>
  <c r="N18" i="8"/>
  <c r="M18" i="8"/>
  <c r="L18" i="8"/>
  <c r="K18" i="8"/>
  <c r="J18" i="8"/>
  <c r="I18" i="8"/>
  <c r="N17" i="8"/>
  <c r="M17" i="8"/>
  <c r="L17" i="8"/>
  <c r="K17" i="8"/>
  <c r="J17" i="8"/>
  <c r="I17" i="8"/>
  <c r="N16" i="8"/>
  <c r="M16" i="8"/>
  <c r="L16" i="8"/>
  <c r="K16" i="8"/>
  <c r="J16" i="8"/>
  <c r="I16" i="8"/>
  <c r="N15" i="8"/>
  <c r="M15" i="8"/>
  <c r="L15" i="8"/>
  <c r="K15" i="8"/>
  <c r="J15" i="8"/>
  <c r="I15" i="8"/>
  <c r="N14" i="8"/>
  <c r="M14" i="8"/>
  <c r="L14" i="8"/>
  <c r="K14" i="8"/>
  <c r="J14" i="8"/>
  <c r="I14" i="8"/>
  <c r="N13" i="8"/>
  <c r="M13" i="8"/>
  <c r="L13" i="8"/>
  <c r="K13" i="8"/>
  <c r="J13" i="8"/>
  <c r="I13" i="8"/>
  <c r="N12" i="8"/>
  <c r="M12" i="8"/>
  <c r="L12" i="8"/>
  <c r="K12" i="8"/>
  <c r="J12" i="8"/>
  <c r="I12" i="8"/>
  <c r="N11" i="8"/>
  <c r="M11" i="8"/>
  <c r="L11" i="8"/>
  <c r="K11" i="8"/>
  <c r="J11" i="8"/>
  <c r="I11" i="8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4" i="4"/>
  <c r="D6" i="8"/>
  <c r="D8" i="8"/>
  <c r="G20" i="8"/>
  <c r="E20" i="8"/>
  <c r="D20" i="8"/>
  <c r="C20" i="8"/>
  <c r="B20" i="8"/>
  <c r="G19" i="8"/>
  <c r="E19" i="8"/>
  <c r="D19" i="8"/>
  <c r="C19" i="8"/>
  <c r="B19" i="8"/>
  <c r="G18" i="8"/>
  <c r="E18" i="8"/>
  <c r="D18" i="8"/>
  <c r="C18" i="8"/>
  <c r="B18" i="8"/>
  <c r="G17" i="8"/>
  <c r="E17" i="8"/>
  <c r="D17" i="8"/>
  <c r="C17" i="8"/>
  <c r="B17" i="8"/>
  <c r="G16" i="8"/>
  <c r="E16" i="8"/>
  <c r="D16" i="8"/>
  <c r="C16" i="8"/>
  <c r="B16" i="8"/>
  <c r="G15" i="8"/>
  <c r="E15" i="8"/>
  <c r="D15" i="8"/>
  <c r="C15" i="8"/>
  <c r="B15" i="8"/>
  <c r="G14" i="8"/>
  <c r="E14" i="8"/>
  <c r="D14" i="8"/>
  <c r="C14" i="8"/>
  <c r="B14" i="8"/>
  <c r="G13" i="8"/>
  <c r="E13" i="8"/>
  <c r="D13" i="8"/>
  <c r="C13" i="8"/>
  <c r="B13" i="8"/>
  <c r="G12" i="8"/>
  <c r="E12" i="8"/>
  <c r="D12" i="8"/>
  <c r="C12" i="8"/>
  <c r="B12" i="8"/>
  <c r="G11" i="8"/>
  <c r="E11" i="8"/>
  <c r="D11" i="8"/>
  <c r="C11" i="8"/>
  <c r="B11" i="8"/>
  <c r="D5" i="8"/>
  <c r="D4" i="8"/>
  <c r="D3" i="8"/>
  <c r="D2" i="8"/>
  <c r="N12" i="1"/>
  <c r="N13" i="1"/>
  <c r="N14" i="1"/>
  <c r="N15" i="1"/>
  <c r="N16" i="1"/>
  <c r="N17" i="1"/>
  <c r="N18" i="1"/>
  <c r="N19" i="1"/>
  <c r="N20" i="1"/>
  <c r="N11" i="1"/>
  <c r="L12" i="1"/>
  <c r="L13" i="1"/>
  <c r="L14" i="1"/>
  <c r="L15" i="1"/>
  <c r="L16" i="1"/>
  <c r="L17" i="1"/>
  <c r="L18" i="1"/>
  <c r="L19" i="1"/>
  <c r="L20" i="1"/>
  <c r="L11" i="1"/>
  <c r="I19" i="4"/>
  <c r="E19" i="4"/>
  <c r="I18" i="4"/>
  <c r="E18" i="4"/>
  <c r="I17" i="4"/>
  <c r="E17" i="4"/>
  <c r="I16" i="4"/>
  <c r="E16" i="4"/>
  <c r="I15" i="4"/>
  <c r="E15" i="4"/>
  <c r="I14" i="4"/>
  <c r="E14" i="4"/>
  <c r="I13" i="4"/>
  <c r="E13" i="4"/>
  <c r="I12" i="4"/>
  <c r="E12" i="4"/>
  <c r="I11" i="4"/>
  <c r="E11" i="4"/>
  <c r="I10" i="4"/>
  <c r="E10" i="4"/>
  <c r="I9" i="4"/>
  <c r="E9" i="4"/>
  <c r="I8" i="4"/>
  <c r="E8" i="4"/>
  <c r="I7" i="4"/>
  <c r="E7" i="4"/>
  <c r="I6" i="4"/>
  <c r="E6" i="4"/>
  <c r="I5" i="4"/>
  <c r="E5" i="4"/>
  <c r="I4" i="4"/>
  <c r="E4" i="4"/>
  <c r="K12" i="1" l="1"/>
  <c r="K13" i="1"/>
  <c r="K14" i="1"/>
  <c r="K15" i="1"/>
  <c r="K16" i="1"/>
  <c r="K17" i="1"/>
  <c r="K18" i="1"/>
  <c r="K19" i="1"/>
  <c r="K20" i="1"/>
  <c r="K11" i="1"/>
  <c r="J11" i="1"/>
  <c r="S16" i="1"/>
  <c r="F16" i="1" s="1"/>
  <c r="R16" i="1"/>
  <c r="Q16" i="1"/>
  <c r="P16" i="1"/>
  <c r="O16" i="1"/>
  <c r="J16" i="1"/>
  <c r="S15" i="1"/>
  <c r="R15" i="1"/>
  <c r="Q15" i="1"/>
  <c r="P15" i="1"/>
  <c r="O15" i="1"/>
  <c r="J15" i="1"/>
  <c r="S14" i="1"/>
  <c r="F14" i="1" s="1"/>
  <c r="R14" i="1"/>
  <c r="Q14" i="1"/>
  <c r="P14" i="1"/>
  <c r="O14" i="1"/>
  <c r="J14" i="1"/>
  <c r="S13" i="1"/>
  <c r="F13" i="1" s="1"/>
  <c r="R13" i="1"/>
  <c r="F15" i="1" l="1"/>
  <c r="F15" i="8" s="1"/>
  <c r="M18" i="1"/>
  <c r="M16" i="1"/>
  <c r="M19" i="1"/>
  <c r="M17" i="1"/>
  <c r="M15" i="1"/>
  <c r="M14" i="1"/>
  <c r="M13" i="1"/>
  <c r="M11" i="1"/>
  <c r="M20" i="1"/>
  <c r="M12" i="1"/>
  <c r="T16" i="1"/>
  <c r="U16" i="1" s="1"/>
  <c r="T14" i="1"/>
  <c r="U14" i="1" s="1"/>
  <c r="F16" i="8"/>
  <c r="T15" i="1"/>
  <c r="U15" i="1" s="1"/>
  <c r="F14" i="8"/>
  <c r="P20" i="1"/>
  <c r="O20" i="1"/>
  <c r="P19" i="1"/>
  <c r="O19" i="1"/>
  <c r="P18" i="1"/>
  <c r="O18" i="1"/>
  <c r="P13" i="1"/>
  <c r="O13" i="1"/>
  <c r="P12" i="1"/>
  <c r="O12" i="1"/>
  <c r="P11" i="1"/>
  <c r="O11" i="1"/>
  <c r="P17" i="1"/>
  <c r="O17" i="1"/>
  <c r="R12" i="1"/>
  <c r="R17" i="1"/>
  <c r="R18" i="1"/>
  <c r="R19" i="1"/>
  <c r="R20" i="1"/>
  <c r="Q20" i="1"/>
  <c r="Q19" i="1"/>
  <c r="Q18" i="1"/>
  <c r="Q17" i="1"/>
  <c r="Q12" i="1"/>
  <c r="H8" i="7"/>
  <c r="G8" i="7"/>
  <c r="F8" i="7"/>
  <c r="E8" i="7"/>
  <c r="D8" i="7"/>
  <c r="M6" i="7"/>
  <c r="L6" i="7"/>
  <c r="K6" i="7"/>
  <c r="J6" i="7"/>
  <c r="I6" i="7"/>
  <c r="H15" i="1" l="1"/>
  <c r="H15" i="8" s="1"/>
  <c r="O15" i="8" s="1"/>
  <c r="H16" i="1"/>
  <c r="H16" i="8" s="1"/>
  <c r="O16" i="8" s="1"/>
  <c r="H14" i="1"/>
  <c r="H14" i="8" s="1"/>
  <c r="O14" i="8" s="1"/>
  <c r="J12" i="1"/>
  <c r="J13" i="1"/>
  <c r="J17" i="1"/>
  <c r="J18" i="1"/>
  <c r="J19" i="1"/>
  <c r="J20" i="1"/>
  <c r="S17" i="1"/>
  <c r="S18" i="1"/>
  <c r="S19" i="1"/>
  <c r="S20" i="1"/>
  <c r="Q13" i="1"/>
  <c r="S12" i="1"/>
  <c r="F12" i="1" s="1"/>
  <c r="S11" i="1"/>
  <c r="R11" i="1"/>
  <c r="Q11" i="1"/>
  <c r="T20" i="1" l="1"/>
  <c r="U20" i="1" s="1"/>
  <c r="F20" i="1"/>
  <c r="F20" i="8" s="1"/>
  <c r="T19" i="1"/>
  <c r="U19" i="1" s="1"/>
  <c r="F19" i="1"/>
  <c r="F19" i="8" s="1"/>
  <c r="T18" i="1"/>
  <c r="U18" i="1" s="1"/>
  <c r="F18" i="1"/>
  <c r="F18" i="8" s="1"/>
  <c r="T17" i="1"/>
  <c r="U17" i="1" s="1"/>
  <c r="F17" i="1"/>
  <c r="F17" i="8" s="1"/>
  <c r="F11" i="1"/>
  <c r="F11" i="8" s="1"/>
  <c r="T12" i="1"/>
  <c r="U12" i="1" s="1"/>
  <c r="T11" i="1"/>
  <c r="T13" i="1"/>
  <c r="U13" i="1" s="1"/>
  <c r="F13" i="8"/>
  <c r="F12" i="8"/>
  <c r="H18" i="1" l="1"/>
  <c r="H18" i="8" s="1"/>
  <c r="O18" i="8" s="1"/>
  <c r="H11" i="1"/>
  <c r="H11" i="8" s="1"/>
  <c r="O11" i="8" s="1"/>
  <c r="H13" i="1"/>
  <c r="H13" i="8" s="1"/>
  <c r="O13" i="8" s="1"/>
  <c r="H19" i="1"/>
  <c r="H19" i="8" s="1"/>
  <c r="O19" i="8" s="1"/>
  <c r="H17" i="1"/>
  <c r="H17" i="8" s="1"/>
  <c r="O17" i="8" s="1"/>
  <c r="H20" i="1"/>
  <c r="H20" i="8" s="1"/>
  <c r="O20" i="8" s="1"/>
  <c r="H12" i="1"/>
  <c r="H12" i="8" s="1"/>
  <c r="O12" i="8" s="1"/>
  <c r="U11" i="1"/>
  <c r="H21" i="1" l="1"/>
</calcChain>
</file>

<file path=xl/sharedStrings.xml><?xml version="1.0" encoding="utf-8"?>
<sst xmlns="http://schemas.openxmlformats.org/spreadsheetml/2006/main" count="275" uniqueCount="118">
  <si>
    <t>Date:</t>
  </si>
  <si>
    <t>Contact Number:</t>
  </si>
  <si>
    <t>Contact Email:</t>
  </si>
  <si>
    <t>Size</t>
  </si>
  <si>
    <t>Adults</t>
  </si>
  <si>
    <t>Kids</t>
  </si>
  <si>
    <t>3-4 (26")</t>
  </si>
  <si>
    <t>S (36")</t>
  </si>
  <si>
    <t>M (40")</t>
  </si>
  <si>
    <t>L (44")</t>
  </si>
  <si>
    <t>XL (48")</t>
  </si>
  <si>
    <t>2XL (52")</t>
  </si>
  <si>
    <t>5-6 (28")</t>
  </si>
  <si>
    <t>7-8 (30")</t>
  </si>
  <si>
    <t>9-11 (32")</t>
  </si>
  <si>
    <t>12-13 (34")</t>
  </si>
  <si>
    <t>24"</t>
  </si>
  <si>
    <t>26"</t>
  </si>
  <si>
    <t>34"</t>
  </si>
  <si>
    <t>36"</t>
  </si>
  <si>
    <t>38"</t>
  </si>
  <si>
    <t>40"</t>
  </si>
  <si>
    <t>42"</t>
  </si>
  <si>
    <t>44"</t>
  </si>
  <si>
    <t>46"</t>
  </si>
  <si>
    <t>48"</t>
  </si>
  <si>
    <t>50"</t>
  </si>
  <si>
    <t>52"</t>
  </si>
  <si>
    <t>54"</t>
  </si>
  <si>
    <t>56"</t>
  </si>
  <si>
    <t>58"</t>
  </si>
  <si>
    <t>60"</t>
  </si>
  <si>
    <t>28"</t>
  </si>
  <si>
    <t>30"</t>
  </si>
  <si>
    <t>32"</t>
  </si>
  <si>
    <t>Fit</t>
  </si>
  <si>
    <t>Vest</t>
  </si>
  <si>
    <t>Hoodie</t>
  </si>
  <si>
    <t>Adult</t>
  </si>
  <si>
    <t>Type</t>
  </si>
  <si>
    <t>Adult Male</t>
  </si>
  <si>
    <t>Adult Female</t>
  </si>
  <si>
    <t>Junior Male</t>
  </si>
  <si>
    <t>Junior Female</t>
  </si>
  <si>
    <t>VestGender</t>
  </si>
  <si>
    <t>Junior</t>
  </si>
  <si>
    <t>GarmentType</t>
  </si>
  <si>
    <t>Crop Top</t>
  </si>
  <si>
    <t>VestCropFit</t>
  </si>
  <si>
    <t>HoodieCropGender</t>
  </si>
  <si>
    <t>CropASize</t>
  </si>
  <si>
    <t>VestJMaleSize</t>
  </si>
  <si>
    <t>VestJFemaleSize</t>
  </si>
  <si>
    <t>VestAFemaleSize</t>
  </si>
  <si>
    <t>VestAMaleSize</t>
  </si>
  <si>
    <t>CropJSize</t>
  </si>
  <si>
    <t>HoodieASize</t>
  </si>
  <si>
    <t>HoodieJSize</t>
  </si>
  <si>
    <t>Logic Board</t>
  </si>
  <si>
    <t>Gender/Age</t>
  </si>
  <si>
    <t>HoodieFit</t>
  </si>
  <si>
    <t>Zip-up</t>
  </si>
  <si>
    <t>SelectionID</t>
  </si>
  <si>
    <t>Quantity</t>
  </si>
  <si>
    <t>Subtotal</t>
  </si>
  <si>
    <t>TOTAL</t>
  </si>
  <si>
    <t>Resultant List</t>
  </si>
  <si>
    <t>Item Price</t>
  </si>
  <si>
    <t>FilledInCheck</t>
  </si>
  <si>
    <t>Row Status</t>
  </si>
  <si>
    <t>Named List</t>
  </si>
  <si>
    <t>FullyFilledInCheck</t>
  </si>
  <si>
    <t>Entry In Progress</t>
  </si>
  <si>
    <t>Entry Complete</t>
  </si>
  <si>
    <t>Resultant List2</t>
  </si>
  <si>
    <t>Resultant List3</t>
  </si>
  <si>
    <t>Resultant List1</t>
  </si>
  <si>
    <t>Link to Order Sheet</t>
  </si>
  <si>
    <t>Link to FASTRAX Website</t>
  </si>
  <si>
    <t>Link to Vest Sizing Chart</t>
  </si>
  <si>
    <t>Link to Crop Top Sizing Chart</t>
  </si>
  <si>
    <t>Link to Hoodie Sizing Chart</t>
  </si>
  <si>
    <t>Size Label</t>
  </si>
  <si>
    <t>3-4</t>
  </si>
  <si>
    <t>5-6</t>
  </si>
  <si>
    <t>7-8</t>
  </si>
  <si>
    <t>9-11</t>
  </si>
  <si>
    <t>12-13</t>
  </si>
  <si>
    <t>S</t>
  </si>
  <si>
    <t>M</t>
  </si>
  <si>
    <t>L</t>
  </si>
  <si>
    <t>XL</t>
  </si>
  <si>
    <t>2XL</t>
  </si>
  <si>
    <t>Inches</t>
  </si>
  <si>
    <t>CM</t>
  </si>
  <si>
    <t>Kit Type</t>
  </si>
  <si>
    <t>SizeInSetCheck</t>
  </si>
  <si>
    <t>FitInSetCheck</t>
  </si>
  <si>
    <t>GenderInSetCheck</t>
  </si>
  <si>
    <t>=IF(AND(N8=TRUE,O8=TRUE,R8=TRUE),$S$4,IF(AND(N8=FALSE,R8=FALSE),"",IF(AND(N8=TRUE,O8=FALSE,R8=FALSE),$S$5,$S$6)))</t>
  </si>
  <si>
    <t>Row Status Check</t>
  </si>
  <si>
    <t>Entry Error - please check all fields are selected from the dropdown correctly.</t>
  </si>
  <si>
    <t>Normal Fit</t>
  </si>
  <si>
    <t>Racer Back</t>
  </si>
  <si>
    <t>Over Head</t>
  </si>
  <si>
    <t>Name on Order:</t>
  </si>
  <si>
    <t>Member name (if different from above):</t>
  </si>
  <si>
    <t>Type and GA</t>
  </si>
  <si>
    <t>Price w/0 P&amp;P</t>
  </si>
  <si>
    <t>Notes</t>
  </si>
  <si>
    <r>
      <t xml:space="preserve">Payment Reference: 
</t>
    </r>
    <r>
      <rPr>
        <sz val="9"/>
        <color theme="1"/>
        <rFont val="Calibri"/>
        <family val="2"/>
        <scheme val="minor"/>
      </rPr>
      <t>(reference should be KIT then initial and surname e.g. KITJLOWE)</t>
    </r>
  </si>
  <si>
    <t>Price LBAC</t>
  </si>
  <si>
    <t>P&amp;P</t>
  </si>
  <si>
    <t>Payment Reference: 
(reference should be KIT then initial and surname e.g. KITJLOWE)</t>
  </si>
  <si>
    <t>Isnotblank</t>
  </si>
  <si>
    <t>Price Printing</t>
  </si>
  <si>
    <t>Note: Hoodies only available on request, please contact Will Eastman for pricing and availability</t>
  </si>
  <si>
    <t>LBAC Kit Order Form v1.5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</si>
</sst>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_-[$£-809]* #,##0.00_-;\-[$£-809]* #,##0.00_-;_-[$£-809]* &quot;-&quot;??_-;_-@_-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202124"/>
      <name val="Arial"/>
      <family val="2"/>
    </font>
    <font>
      <u/>
      <sz val="11"/>
      <color theme="1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b/>
      <u/>
      <sz val="14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2A69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58">
    <xf numFmtId="0" fontId="0" fillId="0" borderId="0" xfId="0"/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0" fillId="4" borderId="1" xfId="0" applyFill="1" applyBorder="1"/>
    <xf numFmtId="0" fontId="0" fillId="0" borderId="1" xfId="0" applyBorder="1" applyProtection="1">
      <protection locked="0"/>
    </xf>
    <xf numFmtId="0" fontId="0" fillId="0" borderId="0" xfId="0" applyProtection="1">
      <protection locked="0"/>
    </xf>
    <xf numFmtId="1" fontId="0" fillId="2" borderId="1" xfId="0" applyNumberFormat="1" applyFill="1" applyBorder="1" applyProtection="1">
      <protection locked="0"/>
    </xf>
    <xf numFmtId="0" fontId="0" fillId="2" borderId="1" xfId="0" applyFill="1" applyBorder="1" applyProtection="1">
      <protection locked="0"/>
    </xf>
    <xf numFmtId="0" fontId="2" fillId="0" borderId="0" xfId="0" applyFont="1" applyProtection="1">
      <protection locked="0"/>
    </xf>
    <xf numFmtId="1" fontId="0" fillId="0" borderId="1" xfId="0" applyNumberFormat="1" applyBorder="1" applyProtection="1">
      <protection locked="0"/>
    </xf>
    <xf numFmtId="165" fontId="0" fillId="2" borderId="1" xfId="0" applyNumberFormat="1" applyFill="1" applyBorder="1" applyProtection="1">
      <protection locked="0"/>
    </xf>
    <xf numFmtId="165" fontId="0" fillId="0" borderId="1" xfId="0" applyNumberFormat="1" applyBorder="1" applyAlignment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0" fontId="0" fillId="3" borderId="0" xfId="0" applyFill="1"/>
    <xf numFmtId="0" fontId="0" fillId="6" borderId="2" xfId="0" applyFill="1" applyBorder="1"/>
    <xf numFmtId="0" fontId="0" fillId="7" borderId="1" xfId="0" applyFill="1" applyBorder="1" applyAlignment="1">
      <alignment horizontal="right"/>
    </xf>
    <xf numFmtId="0" fontId="0" fillId="8" borderId="1" xfId="0" applyFill="1" applyBorder="1" applyAlignment="1">
      <alignment horizontal="right"/>
    </xf>
    <xf numFmtId="0" fontId="0" fillId="3" borderId="0" xfId="0" applyFill="1" applyAlignment="1">
      <alignment horizontal="right"/>
    </xf>
    <xf numFmtId="49" fontId="0" fillId="6" borderId="2" xfId="0" quotePrefix="1" applyNumberFormat="1" applyFill="1" applyBorder="1" applyAlignment="1">
      <alignment horizontal="center" vertical="center"/>
    </xf>
    <xf numFmtId="0" fontId="0" fillId="6" borderId="2" xfId="0" quotePrefix="1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164" fontId="0" fillId="8" borderId="1" xfId="0" applyNumberForma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3" fillId="3" borderId="0" xfId="0" applyFont="1" applyFill="1"/>
    <xf numFmtId="0" fontId="0" fillId="9" borderId="1" xfId="0" applyFill="1" applyBorder="1" applyAlignment="1" applyProtection="1">
      <alignment horizontal="center" vertical="center"/>
      <protection locked="0"/>
    </xf>
    <xf numFmtId="0" fontId="6" fillId="3" borderId="0" xfId="0" applyFont="1" applyFill="1"/>
    <xf numFmtId="165" fontId="0" fillId="0" borderId="1" xfId="0" applyNumberFormat="1" applyBorder="1" applyAlignment="1">
      <alignment vertical="center" wrapText="1"/>
    </xf>
    <xf numFmtId="0" fontId="0" fillId="3" borderId="0" xfId="0" quotePrefix="1" applyFill="1"/>
    <xf numFmtId="0" fontId="2" fillId="3" borderId="1" xfId="0" applyFont="1" applyFill="1" applyBorder="1" applyAlignment="1">
      <alignment vertical="center"/>
    </xf>
    <xf numFmtId="165" fontId="2" fillId="3" borderId="1" xfId="0" applyNumberFormat="1" applyFont="1" applyFill="1" applyBorder="1" applyAlignment="1">
      <alignment vertical="center"/>
    </xf>
    <xf numFmtId="0" fontId="4" fillId="3" borderId="0" xfId="0" applyFont="1" applyFill="1"/>
    <xf numFmtId="0" fontId="7" fillId="3" borderId="0" xfId="0" applyFont="1" applyFill="1" applyAlignment="1">
      <alignment horizontal="center"/>
    </xf>
    <xf numFmtId="165" fontId="0" fillId="9" borderId="1" xfId="0" applyNumberFormat="1" applyFill="1" applyBorder="1" applyAlignment="1" applyProtection="1">
      <alignment horizontal="left" vertical="center"/>
      <protection locked="0"/>
    </xf>
    <xf numFmtId="0" fontId="0" fillId="0" borderId="1" xfId="0" applyBorder="1" applyAlignment="1">
      <alignment horizontal="left"/>
    </xf>
    <xf numFmtId="14" fontId="0" fillId="0" borderId="0" xfId="0" applyNumberFormat="1"/>
    <xf numFmtId="49" fontId="0" fillId="0" borderId="0" xfId="0" applyNumberFormat="1"/>
    <xf numFmtId="0" fontId="8" fillId="5" borderId="1" xfId="1" applyFont="1" applyFill="1" applyBorder="1" applyAlignment="1" applyProtection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9" borderId="3" xfId="0" applyFill="1" applyBorder="1" applyAlignment="1" applyProtection="1">
      <alignment horizontal="left" vertical="center"/>
      <protection locked="0"/>
    </xf>
    <xf numFmtId="0" fontId="0" fillId="9" borderId="5" xfId="0" applyFill="1" applyBorder="1" applyAlignment="1" applyProtection="1">
      <alignment horizontal="left" vertical="center"/>
      <protection locked="0"/>
    </xf>
    <xf numFmtId="0" fontId="0" fillId="9" borderId="4" xfId="0" applyFill="1" applyBorder="1" applyAlignment="1" applyProtection="1">
      <alignment horizontal="left" vertical="center"/>
      <protection locked="0"/>
    </xf>
    <xf numFmtId="0" fontId="0" fillId="9" borderId="3" xfId="0" applyFill="1" applyBorder="1" applyAlignment="1" applyProtection="1">
      <alignment horizontal="left"/>
      <protection locked="0"/>
    </xf>
    <xf numFmtId="0" fontId="0" fillId="9" borderId="5" xfId="0" applyFill="1" applyBorder="1" applyAlignment="1" applyProtection="1">
      <alignment horizontal="left"/>
      <protection locked="0"/>
    </xf>
    <xf numFmtId="0" fontId="0" fillId="9" borderId="4" xfId="0" applyFill="1" applyBorder="1" applyAlignment="1" applyProtection="1">
      <alignment horizontal="left"/>
      <protection locked="0"/>
    </xf>
    <xf numFmtId="14" fontId="0" fillId="9" borderId="3" xfId="0" applyNumberFormat="1" applyFill="1" applyBorder="1" applyAlignment="1" applyProtection="1">
      <alignment horizontal="left"/>
      <protection locked="0"/>
    </xf>
    <xf numFmtId="14" fontId="0" fillId="9" borderId="5" xfId="0" applyNumberFormat="1" applyFill="1" applyBorder="1" applyAlignment="1" applyProtection="1">
      <alignment horizontal="left"/>
      <protection locked="0"/>
    </xf>
    <xf numFmtId="14" fontId="0" fillId="9" borderId="4" xfId="0" applyNumberForma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/>
      <protection locked="0"/>
    </xf>
    <xf numFmtId="49" fontId="0" fillId="9" borderId="5" xfId="0" applyNumberFormat="1" applyFill="1" applyBorder="1" applyAlignment="1" applyProtection="1">
      <alignment horizontal="left"/>
      <protection locked="0"/>
    </xf>
    <xf numFmtId="49" fontId="0" fillId="9" borderId="4" xfId="0" applyNumberFormat="1" applyFill="1" applyBorder="1" applyAlignment="1" applyProtection="1">
      <alignment horizontal="left"/>
      <protection locked="0"/>
    </xf>
    <xf numFmtId="0" fontId="9" fillId="5" borderId="1" xfId="1" applyFont="1" applyFill="1" applyBorder="1" applyAlignment="1" applyProtection="1">
      <alignment horizontal="center" vertical="center"/>
      <protection locked="0"/>
    </xf>
    <xf numFmtId="0" fontId="11" fillId="10" borderId="1" xfId="0" applyFont="1" applyFill="1" applyBorder="1" applyAlignment="1">
      <alignment horizontal="left" wrapText="1"/>
    </xf>
  </cellXfs>
  <cellStyles count="2">
    <cellStyle name="Hyperlink" xfId="1" builtinId="8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B2A694"/>
      <color rgb="FFA180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0</xdr:row>
      <xdr:rowOff>142874</xdr:rowOff>
    </xdr:from>
    <xdr:to>
      <xdr:col>8</xdr:col>
      <xdr:colOff>3743325</xdr:colOff>
      <xdr:row>6</xdr:row>
      <xdr:rowOff>114300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911AD28-7239-4CE7-A2C4-5825C1348A6C}"/>
            </a:ext>
          </a:extLst>
        </xdr:cNvPr>
        <xdr:cNvSpPr/>
      </xdr:nvSpPr>
      <xdr:spPr>
        <a:xfrm>
          <a:off x="7920990" y="142874"/>
          <a:ext cx="3686175" cy="885826"/>
        </a:xfrm>
        <a:prstGeom prst="rect">
          <a:avLst/>
        </a:prstGeom>
        <a:solidFill>
          <a:srgbClr val="FFFF00"/>
        </a:solidFill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2400">
              <a:solidFill>
                <a:srgbClr val="7030A0"/>
              </a:solidFill>
              <a:latin typeface="Bahnschrift SemiBold Condensed" panose="020B0502040204020203" pitchFamily="34" charset="0"/>
            </a:rPr>
            <a:t>Leighton Buzzard Athletic Club</a:t>
          </a:r>
        </a:p>
        <a:p>
          <a:pPr algn="l"/>
          <a:r>
            <a:rPr lang="en-GB" sz="2400">
              <a:solidFill>
                <a:srgbClr val="7030A0"/>
              </a:solidFill>
              <a:latin typeface="Bahnschrift SemiBold Condensed" panose="020B0502040204020203" pitchFamily="34" charset="0"/>
            </a:rPr>
            <a:t>Kit Order Form</a:t>
          </a:r>
        </a:p>
      </xdr:txBody>
    </xdr:sp>
    <xdr:clientData/>
  </xdr:twoCellAnchor>
  <xdr:twoCellAnchor editAs="oneCell">
    <xdr:from>
      <xdr:col>20</xdr:col>
      <xdr:colOff>219075</xdr:colOff>
      <xdr:row>0</xdr:row>
      <xdr:rowOff>171450</xdr:rowOff>
    </xdr:from>
    <xdr:to>
      <xdr:col>20</xdr:col>
      <xdr:colOff>1742694</xdr:colOff>
      <xdr:row>5</xdr:row>
      <xdr:rowOff>104775</xdr:rowOff>
    </xdr:to>
    <xdr:pic>
      <xdr:nvPicPr>
        <xdr:cNvPr id="4" name="Picture 3" descr="logo">
          <a:extLst>
            <a:ext uri="{FF2B5EF4-FFF2-40B4-BE49-F238E27FC236}">
              <a16:creationId xmlns:a16="http://schemas.microsoft.com/office/drawing/2014/main" id="{A24240B5-6878-4A87-A402-15A2339FC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171450"/>
          <a:ext cx="1523619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363070</xdr:colOff>
      <xdr:row>21</xdr:row>
      <xdr:rowOff>47625</xdr:rowOff>
    </xdr:from>
    <xdr:to>
      <xdr:col>15</xdr:col>
      <xdr:colOff>55483</xdr:colOff>
      <xdr:row>38</xdr:row>
      <xdr:rowOff>148478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E34FF5-4C21-43AB-8297-01AA533CD7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12" t="1968" r="8141" b="10668"/>
        <a:stretch/>
      </xdr:blipFill>
      <xdr:spPr>
        <a:xfrm>
          <a:off x="4354045" y="4048125"/>
          <a:ext cx="4569213" cy="33393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22413</xdr:rowOff>
    </xdr:from>
    <xdr:to>
      <xdr:col>14</xdr:col>
      <xdr:colOff>37261</xdr:colOff>
      <xdr:row>21</xdr:row>
      <xdr:rowOff>57151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B6CA97C-BFC0-43E7-BF09-A9CFC7609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9" t="15129" r="4428" b="20533"/>
        <a:stretch/>
      </xdr:blipFill>
      <xdr:spPr bwMode="auto">
        <a:xfrm>
          <a:off x="333375" y="403413"/>
          <a:ext cx="7962061" cy="3654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513790</xdr:colOff>
      <xdr:row>38</xdr:row>
      <xdr:rowOff>165847</xdr:rowOff>
    </xdr:from>
    <xdr:to>
      <xdr:col>11</xdr:col>
      <xdr:colOff>401731</xdr:colOff>
      <xdr:row>40</xdr:row>
      <xdr:rowOff>87407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95916691-E483-4B7D-AA1F-BA60F47461F5}"/>
            </a:ext>
          </a:extLst>
        </xdr:cNvPr>
        <xdr:cNvSpPr/>
      </xdr:nvSpPr>
      <xdr:spPr>
        <a:xfrm>
          <a:off x="2066365" y="7404847"/>
          <a:ext cx="4764741" cy="30256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100">
              <a:solidFill>
                <a:srgbClr val="C00000"/>
              </a:solidFill>
            </a:rPr>
            <a:t>This image</a:t>
          </a:r>
          <a:r>
            <a:rPr lang="en-GB" sz="1100" baseline="0">
              <a:solidFill>
                <a:srgbClr val="C00000"/>
              </a:solidFill>
            </a:rPr>
            <a:t> remains the property of FASTRAX</a:t>
          </a:r>
          <a:endParaRPr lang="en-GB" sz="1100">
            <a:solidFill>
              <a:srgbClr val="C00000"/>
            </a:solidFill>
          </a:endParaRPr>
        </a:p>
      </xdr:txBody>
    </xdr:sp>
    <xdr:clientData/>
  </xdr:twoCellAnchor>
  <xdr:twoCellAnchor editAs="oneCell">
    <xdr:from>
      <xdr:col>0</xdr:col>
      <xdr:colOff>209550</xdr:colOff>
      <xdr:row>21</xdr:row>
      <xdr:rowOff>57150</xdr:rowOff>
    </xdr:from>
    <xdr:to>
      <xdr:col>8</xdr:col>
      <xdr:colOff>86261</xdr:colOff>
      <xdr:row>38</xdr:row>
      <xdr:rowOff>1120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EC4BC25-0DD0-4AC7-87F1-F3F77E9286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609" t="2131" r="6484" b="11614"/>
        <a:stretch/>
      </xdr:blipFill>
      <xdr:spPr>
        <a:xfrm>
          <a:off x="209550" y="4057650"/>
          <a:ext cx="4477286" cy="3182470"/>
        </a:xfrm>
        <a:prstGeom prst="rect">
          <a:avLst/>
        </a:prstGeom>
      </xdr:spPr>
    </xdr:pic>
    <xdr:clientData/>
  </xdr:twoCellAnchor>
  <xdr:twoCellAnchor>
    <xdr:from>
      <xdr:col>3</xdr:col>
      <xdr:colOff>371475</xdr:colOff>
      <xdr:row>37</xdr:row>
      <xdr:rowOff>180975</xdr:rowOff>
    </xdr:from>
    <xdr:to>
      <xdr:col>5</xdr:col>
      <xdr:colOff>276225</xdr:colOff>
      <xdr:row>39</xdr:row>
      <xdr:rowOff>85725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E3AA8D4-BCC8-4F39-ADF6-BA9CC11C573B}"/>
            </a:ext>
          </a:extLst>
        </xdr:cNvPr>
        <xdr:cNvSpPr/>
      </xdr:nvSpPr>
      <xdr:spPr>
        <a:xfrm>
          <a:off x="1924050" y="7515225"/>
          <a:ext cx="1123950" cy="28575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ysClr val="windowText" lastClr="000000"/>
              </a:solidFill>
            </a:rPr>
            <a:t>Normal</a:t>
          </a:r>
          <a:r>
            <a:rPr lang="en-GB" sz="1400" baseline="0">
              <a:solidFill>
                <a:sysClr val="windowText" lastClr="000000"/>
              </a:solidFill>
            </a:rPr>
            <a:t> Fit</a:t>
          </a:r>
          <a:endParaRPr lang="en-GB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361949</xdr:colOff>
      <xdr:row>37</xdr:row>
      <xdr:rowOff>171450</xdr:rowOff>
    </xdr:from>
    <xdr:to>
      <xdr:col>12</xdr:col>
      <xdr:colOff>390524</xdr:colOff>
      <xdr:row>39</xdr:row>
      <xdr:rowOff>76200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6EAE8F4-8483-4608-BFE4-4E83A64A2862}"/>
            </a:ext>
          </a:extLst>
        </xdr:cNvPr>
        <xdr:cNvSpPr/>
      </xdr:nvSpPr>
      <xdr:spPr>
        <a:xfrm>
          <a:off x="6181724" y="7505700"/>
          <a:ext cx="1247775" cy="28575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ysClr val="windowText" lastClr="000000"/>
              </a:solidFill>
            </a:rPr>
            <a:t>Racer Back</a:t>
          </a:r>
          <a:r>
            <a:rPr lang="en-GB" sz="1400" baseline="0">
              <a:solidFill>
                <a:sysClr val="windowText" lastClr="000000"/>
              </a:solidFill>
            </a:rPr>
            <a:t> Fit</a:t>
          </a:r>
          <a:endParaRPr lang="en-GB" sz="14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571501</xdr:colOff>
      <xdr:row>8</xdr:row>
      <xdr:rowOff>104776</xdr:rowOff>
    </xdr:from>
    <xdr:to>
      <xdr:col>6</xdr:col>
      <xdr:colOff>419178</xdr:colOff>
      <xdr:row>38</xdr:row>
      <xdr:rowOff>131110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024FF27-0BCE-4845-B7F5-575A830EFB3A}"/>
            </a:ext>
          </a:extLst>
        </xdr:cNvPr>
        <xdr:cNvGrpSpPr/>
      </xdr:nvGrpSpPr>
      <xdr:grpSpPr>
        <a:xfrm>
          <a:off x="333376" y="1924051"/>
          <a:ext cx="3762452" cy="5741334"/>
          <a:chOff x="704851" y="533401"/>
          <a:chExt cx="3610052" cy="5741334"/>
        </a:xfrm>
      </xdr:grpSpPr>
      <xdr:sp macro="" textlink="">
        <xdr:nvSpPr>
          <xdr:cNvPr id="2" name="Rectangle 1">
            <a:extLst>
              <a:ext uri="{FF2B5EF4-FFF2-40B4-BE49-F238E27FC236}">
                <a16:creationId xmlns:a16="http://schemas.microsoft.com/office/drawing/2014/main" id="{36373A96-A5F2-4817-94EF-05204B69C31F}"/>
              </a:ext>
            </a:extLst>
          </xdr:cNvPr>
          <xdr:cNvSpPr/>
        </xdr:nvSpPr>
        <xdr:spPr>
          <a:xfrm>
            <a:off x="1000126" y="5972175"/>
            <a:ext cx="3009900" cy="302560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solidFill>
                  <a:srgbClr val="C00000"/>
                </a:solidFill>
              </a:rPr>
              <a:t>This image</a:t>
            </a:r>
            <a:r>
              <a:rPr lang="en-GB" sz="1100" baseline="0">
                <a:solidFill>
                  <a:srgbClr val="C00000"/>
                </a:solidFill>
              </a:rPr>
              <a:t> remains the property of FASTRAX</a:t>
            </a:r>
            <a:endParaRPr lang="en-GB" sz="1100">
              <a:solidFill>
                <a:srgbClr val="C00000"/>
              </a:solidFill>
            </a:endParaRPr>
          </a:p>
        </xdr:txBody>
      </xdr:sp>
      <xdr:pic>
        <xdr:nvPicPr>
          <xdr:cNvPr id="3" name="Picture 2">
            <a:extLst>
              <a:ext uri="{FF2B5EF4-FFF2-40B4-BE49-F238E27FC236}">
                <a16:creationId xmlns:a16="http://schemas.microsoft.com/office/drawing/2014/main" id="{6F5E705D-96FF-449D-AC58-881027E8D5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04851" y="533401"/>
            <a:ext cx="3610052" cy="5372100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12</xdr:col>
      <xdr:colOff>0</xdr:colOff>
      <xdr:row>7</xdr:row>
      <xdr:rowOff>132506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65E8BE-6354-40B6-A231-FBC24D93A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6705600" cy="894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428625</xdr:colOff>
      <xdr:row>8</xdr:row>
      <xdr:rowOff>123826</xdr:rowOff>
    </xdr:from>
    <xdr:to>
      <xdr:col>10</xdr:col>
      <xdr:colOff>162754</xdr:colOff>
      <xdr:row>19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1F8E7D-8BC3-4F14-AA10-3AA0F7483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1600" y="1457326"/>
          <a:ext cx="4610929" cy="20097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419100</xdr:colOff>
      <xdr:row>20</xdr:row>
      <xdr:rowOff>103362</xdr:rowOff>
    </xdr:from>
    <xdr:to>
      <xdr:col>10</xdr:col>
      <xdr:colOff>171450</xdr:colOff>
      <xdr:row>29</xdr:row>
      <xdr:rowOff>160741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9F1A216-D5BE-4A7D-ABAE-6E76B047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2075" y="3722862"/>
          <a:ext cx="4629150" cy="17718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304800</xdr:colOff>
      <xdr:row>30</xdr:row>
      <xdr:rowOff>133350</xdr:rowOff>
    </xdr:from>
    <xdr:to>
      <xdr:col>10</xdr:col>
      <xdr:colOff>156883</xdr:colOff>
      <xdr:row>32</xdr:row>
      <xdr:rowOff>54910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C944001C-5DE7-4651-9580-E85F77C31CF5}"/>
            </a:ext>
          </a:extLst>
        </xdr:cNvPr>
        <xdr:cNvSpPr/>
      </xdr:nvSpPr>
      <xdr:spPr>
        <a:xfrm>
          <a:off x="1247775" y="5657850"/>
          <a:ext cx="4728883" cy="30256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100">
              <a:solidFill>
                <a:srgbClr val="C00000"/>
              </a:solidFill>
            </a:rPr>
            <a:t>This image</a:t>
          </a:r>
          <a:r>
            <a:rPr lang="en-GB" sz="1100" baseline="0">
              <a:solidFill>
                <a:srgbClr val="C00000"/>
              </a:solidFill>
            </a:rPr>
            <a:t> remains the property of FASTRAX</a:t>
          </a:r>
          <a:endParaRPr lang="en-GB" sz="1100">
            <a:solidFill>
              <a:srgbClr val="C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astman/Documents/LBAC%20Kit%20Order/LBAC%20Kit%20Order%20Tracker%20v1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SheetFullMatrixString"/>
      <sheetName val="OutputSheet"/>
      <sheetName val="Main_Sheet"/>
      <sheetName val="Sheet1"/>
      <sheetName val="Hoodie Payment Summary"/>
      <sheetName val="Datasheet"/>
      <sheetName val="Input_Raw"/>
      <sheetName val="Input_Format"/>
      <sheetName val="Vest Sizing Chart"/>
      <sheetName val="Hoodie Sizing Chart"/>
      <sheetName val="Crop Top Sizing Chart"/>
      <sheetName val="Named Lists"/>
      <sheetName val="Logic Board and Pricing"/>
    </sheetNames>
    <sheetDataSet>
      <sheetData sheetId="0">
        <row r="5">
          <cell r="C5" t="str">
            <v>Vest Adult Male Normal Fit 34"</v>
          </cell>
          <cell r="D5" t="str">
            <v>Vest Adult Male Normal Fit 36"</v>
          </cell>
          <cell r="E5" t="str">
            <v>Vest Adult Male Normal Fit 38"</v>
          </cell>
          <cell r="F5" t="str">
            <v>Vest Adult Male Normal Fit 40"</v>
          </cell>
          <cell r="G5" t="str">
            <v>Vest Adult Male Normal Fit 42"</v>
          </cell>
          <cell r="H5" t="str">
            <v>Vest Adult Male Normal Fit 44"</v>
          </cell>
          <cell r="I5" t="str">
            <v>Vest Adult Male Normal Fit 46"</v>
          </cell>
          <cell r="J5" t="str">
            <v>Vest Adult Male Normal Fit 48"</v>
          </cell>
          <cell r="K5" t="str">
            <v>Vest Adult Male Normal Fit 50"</v>
          </cell>
          <cell r="L5" t="str">
            <v>Vest Adult Male Normal Fit 52"</v>
          </cell>
          <cell r="M5" t="str">
            <v>Vest Adult Male Normal Fit 54"</v>
          </cell>
          <cell r="N5" t="str">
            <v>Vest Adult Male Normal Fit 56"</v>
          </cell>
          <cell r="O5" t="str">
            <v>Vest Adult Male Normal Fit 58"</v>
          </cell>
          <cell r="P5" t="str">
            <v>Vest Adult Male Normal Fit 60"</v>
          </cell>
          <cell r="Q5" t="str">
            <v>Vest Adult Male Racer Back 34"</v>
          </cell>
          <cell r="R5" t="str">
            <v>Vest Adult Male Racer Back 36"</v>
          </cell>
          <cell r="S5" t="str">
            <v>Vest Adult Male Racer Back 38"</v>
          </cell>
          <cell r="T5" t="str">
            <v>Vest Adult Male Racer Back 40"</v>
          </cell>
          <cell r="U5" t="str">
            <v>Vest Adult Male Racer Back 42"</v>
          </cell>
          <cell r="V5" t="str">
            <v>Vest Adult Male Racer Back 44"</v>
          </cell>
          <cell r="W5" t="str">
            <v>Vest Adult Male Racer Back 46"</v>
          </cell>
          <cell r="X5" t="str">
            <v>Vest Adult Male Racer Back 48"</v>
          </cell>
          <cell r="Y5" t="str">
            <v>Vest Adult Male Racer Back 50"</v>
          </cell>
          <cell r="Z5" t="str">
            <v>Vest Adult Male Racer Back 52"</v>
          </cell>
          <cell r="AA5" t="str">
            <v>Vest Adult Male Racer Back 54"</v>
          </cell>
          <cell r="AB5" t="str">
            <v>Vest Adult Male Racer Back 56"</v>
          </cell>
          <cell r="AC5" t="str">
            <v>Vest Adult Male Racer Back 58"</v>
          </cell>
          <cell r="AD5" t="str">
            <v>Vest Adult Male Racer Back 60"</v>
          </cell>
          <cell r="AE5" t="str">
            <v>Vest Adult Female Normal Fit 34"</v>
          </cell>
          <cell r="AF5" t="str">
            <v>Vest Adult Female Normal Fit 36"</v>
          </cell>
          <cell r="AG5" t="str">
            <v>Vest Adult Female Normal Fit 38"</v>
          </cell>
          <cell r="AH5" t="str">
            <v>Vest Adult Female Normal Fit 40"</v>
          </cell>
          <cell r="AI5" t="str">
            <v>Vest Adult Female Normal Fit 42"</v>
          </cell>
          <cell r="AJ5" t="str">
            <v>Vest Adult Female Normal Fit 44"</v>
          </cell>
          <cell r="AK5" t="str">
            <v>Vest Adult Female Normal Fit 46"</v>
          </cell>
          <cell r="AL5" t="str">
            <v>Vest Adult Female Normal Fit 48"</v>
          </cell>
          <cell r="AM5" t="str">
            <v>Vest Adult Female Normal Fit 50"</v>
          </cell>
          <cell r="AN5" t="str">
            <v>Vest Adult Female Racer Back 34"</v>
          </cell>
          <cell r="AO5" t="str">
            <v>Vest Adult Female Racer Back 36"</v>
          </cell>
          <cell r="AP5" t="str">
            <v>Vest Adult Female Racer Back 38"</v>
          </cell>
          <cell r="AQ5" t="str">
            <v>Vest Adult Female Racer Back 40"</v>
          </cell>
          <cell r="AR5" t="str">
            <v>Vest Adult Female Racer Back 42"</v>
          </cell>
          <cell r="AS5" t="str">
            <v>Vest Adult Female Racer Back 44"</v>
          </cell>
          <cell r="AT5" t="str">
            <v>Vest Adult Female Racer Back 46"</v>
          </cell>
          <cell r="AU5" t="str">
            <v>Vest Adult Female Racer Back 48"</v>
          </cell>
          <cell r="AV5" t="str">
            <v>Vest Adult Female Racer Back 50"</v>
          </cell>
          <cell r="AW5" t="str">
            <v>Vest Junior Male Normal Fit 24"</v>
          </cell>
          <cell r="AX5" t="str">
            <v>Vest Junior Male Normal Fit 26"</v>
          </cell>
          <cell r="AY5" t="str">
            <v>Vest Junior Male Normal Fit 28"</v>
          </cell>
          <cell r="AZ5" t="str">
            <v>Vest Junior Male Normal Fit 30"</v>
          </cell>
          <cell r="BA5" t="str">
            <v>Vest Junior Male Normal Fit 32"</v>
          </cell>
          <cell r="BB5" t="str">
            <v>Vest Junior Male Racer Back 24"</v>
          </cell>
          <cell r="BC5" t="str">
            <v>Vest Junior Male Racer Back 26"</v>
          </cell>
          <cell r="BD5" t="str">
            <v>Vest Junior Male Racer Back 28"</v>
          </cell>
          <cell r="BE5" t="str">
            <v>Vest Junior Male Racer Back 30"</v>
          </cell>
          <cell r="BF5" t="str">
            <v>Vest Junior Male Racer Back 32"</v>
          </cell>
          <cell r="BG5" t="str">
            <v>Vest Junior Female Normal Fit 24"</v>
          </cell>
          <cell r="BH5" t="str">
            <v>Vest Junior Female Normal Fit 26"</v>
          </cell>
          <cell r="BI5" t="str">
            <v>Vest Junior Female Normal Fit 28"</v>
          </cell>
          <cell r="BJ5" t="str">
            <v>Vest Junior Female Normal Fit 30"</v>
          </cell>
          <cell r="BK5" t="str">
            <v>Vest Junior Female Normal Fit 32"</v>
          </cell>
          <cell r="BL5" t="str">
            <v>Vest Junior Female Racer Back 24"</v>
          </cell>
          <cell r="BM5" t="str">
            <v>Vest Junior Female Racer Back 26"</v>
          </cell>
          <cell r="BN5" t="str">
            <v>Vest Junior Female Racer Back 28"</v>
          </cell>
          <cell r="BO5" t="str">
            <v>Vest Junior Female Racer Back 30"</v>
          </cell>
          <cell r="BP5" t="str">
            <v>Vest Junior Female Racer Back 32"</v>
          </cell>
          <cell r="BQ5" t="str">
            <v>Crop Top Adult Normal Fit 34"</v>
          </cell>
          <cell r="BR5" t="str">
            <v>Crop Top Adult Normal Fit 36"</v>
          </cell>
          <cell r="BS5" t="str">
            <v>Crop Top Adult Normal Fit 38"</v>
          </cell>
          <cell r="BT5" t="str">
            <v>Crop Top Adult Racer Back 34"</v>
          </cell>
          <cell r="BU5" t="str">
            <v>Crop Top Adult Racer Back 36"</v>
          </cell>
          <cell r="BV5" t="str">
            <v>Crop Top Adult Racer Back 38"</v>
          </cell>
          <cell r="BW5" t="str">
            <v>Crop Top Junior Normal Fit 24"</v>
          </cell>
          <cell r="BX5" t="str">
            <v>Crop Top Junior Normal Fit 26"</v>
          </cell>
          <cell r="BY5" t="str">
            <v>Crop Top Junior Normal Fit 28"</v>
          </cell>
          <cell r="BZ5" t="str">
            <v>Crop Top Junior Normal Fit 30"</v>
          </cell>
          <cell r="CA5" t="str">
            <v>Crop Top Junior Normal Fit 32"</v>
          </cell>
          <cell r="CB5" t="str">
            <v>Crop Top Junior Racer Back 24"</v>
          </cell>
          <cell r="CC5" t="str">
            <v>Crop Top Junior Racer Back 26"</v>
          </cell>
          <cell r="CD5" t="str">
            <v>Crop Top Junior Racer Back 28"</v>
          </cell>
          <cell r="CE5" t="str">
            <v>Crop Top Junior Racer Back 30"</v>
          </cell>
          <cell r="CF5" t="str">
            <v>Crop Top Junior Racer Back 32"</v>
          </cell>
          <cell r="CG5" t="str">
            <v>Hoodie Adult Zip-up S (36")</v>
          </cell>
          <cell r="CH5" t="str">
            <v>Hoodie Adult Zip-up M (40")</v>
          </cell>
          <cell r="CI5" t="str">
            <v>Hoodie Adult Zip-up L (44")</v>
          </cell>
          <cell r="CJ5" t="str">
            <v>Hoodie Adult Zip-up XL (48")</v>
          </cell>
          <cell r="CK5" t="str">
            <v>Hoodie Adult Zip-up 2XL (52")</v>
          </cell>
          <cell r="CL5" t="str">
            <v>Hoodie Adult Over Head S (36")</v>
          </cell>
          <cell r="CM5" t="str">
            <v>Hoodie Adult Over Head M (40")</v>
          </cell>
          <cell r="CN5" t="str">
            <v>Hoodie Adult Over Head L (44")</v>
          </cell>
          <cell r="CO5" t="str">
            <v>Hoodie Adult Over Head XL (48")</v>
          </cell>
          <cell r="CP5" t="str">
            <v>Hoodie Adult Over Head 2XL (52")</v>
          </cell>
          <cell r="CQ5" t="str">
            <v>Hoodie Junior Zip-up 3-4 (26")</v>
          </cell>
          <cell r="CR5" t="str">
            <v>Hoodie Junior Zip-up 5-6 (28")</v>
          </cell>
          <cell r="CS5" t="str">
            <v>Hoodie Junior Zip-up 7-8 (30")</v>
          </cell>
          <cell r="CT5" t="str">
            <v>Hoodie Junior Zip-up 9-11 (32")</v>
          </cell>
          <cell r="CU5" t="str">
            <v>Hoodie Junior Zip-up 12-13 (34")</v>
          </cell>
          <cell r="CV5" t="str">
            <v>Hoodie Junior Over Head 3-4 (26")</v>
          </cell>
          <cell r="CW5" t="str">
            <v>Hoodie Junior Over Head 5-6 (28")</v>
          </cell>
          <cell r="CX5" t="str">
            <v>Hoodie Junior Over Head 7-8 (30")</v>
          </cell>
          <cell r="CY5" t="str">
            <v>Hoodie Junior Over Head 9-11 (32")</v>
          </cell>
          <cell r="CZ5" t="str">
            <v>Hoodie Junior Over Head 12-13 (34")</v>
          </cell>
        </row>
        <row r="6">
          <cell r="C6">
            <v>21.5</v>
          </cell>
          <cell r="D6">
            <v>21.5</v>
          </cell>
          <cell r="E6">
            <v>21.5</v>
          </cell>
          <cell r="F6">
            <v>21.5</v>
          </cell>
          <cell r="G6">
            <v>21.5</v>
          </cell>
          <cell r="H6">
            <v>21.5</v>
          </cell>
          <cell r="I6">
            <v>21.5</v>
          </cell>
          <cell r="J6">
            <v>21.5</v>
          </cell>
          <cell r="K6">
            <v>21.5</v>
          </cell>
          <cell r="L6">
            <v>21.5</v>
          </cell>
          <cell r="M6">
            <v>21.5</v>
          </cell>
          <cell r="N6">
            <v>21.5</v>
          </cell>
          <cell r="O6">
            <v>21.5</v>
          </cell>
          <cell r="P6">
            <v>21.5</v>
          </cell>
          <cell r="Q6">
            <v>21.5</v>
          </cell>
          <cell r="R6">
            <v>21.5</v>
          </cell>
          <cell r="S6">
            <v>21.5</v>
          </cell>
          <cell r="T6">
            <v>21.5</v>
          </cell>
          <cell r="U6">
            <v>21.5</v>
          </cell>
          <cell r="V6">
            <v>21.5</v>
          </cell>
          <cell r="W6">
            <v>21.5</v>
          </cell>
          <cell r="X6">
            <v>21.5</v>
          </cell>
          <cell r="Y6">
            <v>21.5</v>
          </cell>
          <cell r="Z6">
            <v>21.5</v>
          </cell>
          <cell r="AA6">
            <v>21.5</v>
          </cell>
          <cell r="AB6">
            <v>21.5</v>
          </cell>
          <cell r="AC6">
            <v>21.5</v>
          </cell>
          <cell r="AD6">
            <v>21.5</v>
          </cell>
          <cell r="AE6">
            <v>21.5</v>
          </cell>
          <cell r="AF6">
            <v>21.5</v>
          </cell>
          <cell r="AG6">
            <v>21.5</v>
          </cell>
          <cell r="AH6">
            <v>21.5</v>
          </cell>
          <cell r="AI6">
            <v>21.5</v>
          </cell>
          <cell r="AJ6">
            <v>21.5</v>
          </cell>
          <cell r="AK6">
            <v>21.5</v>
          </cell>
          <cell r="AL6">
            <v>21.5</v>
          </cell>
          <cell r="AM6">
            <v>21.5</v>
          </cell>
          <cell r="AN6">
            <v>21.5</v>
          </cell>
          <cell r="AO6">
            <v>21.5</v>
          </cell>
          <cell r="AP6">
            <v>21.5</v>
          </cell>
          <cell r="AQ6">
            <v>21.5</v>
          </cell>
          <cell r="AR6">
            <v>21.5</v>
          </cell>
          <cell r="AS6">
            <v>21.5</v>
          </cell>
          <cell r="AT6">
            <v>21.5</v>
          </cell>
          <cell r="AU6">
            <v>21.5</v>
          </cell>
          <cell r="AV6">
            <v>21.5</v>
          </cell>
          <cell r="AW6">
            <v>18</v>
          </cell>
          <cell r="AX6">
            <v>18</v>
          </cell>
          <cell r="AY6">
            <v>18</v>
          </cell>
          <cell r="AZ6">
            <v>18</v>
          </cell>
          <cell r="BA6">
            <v>18</v>
          </cell>
          <cell r="BB6">
            <v>18</v>
          </cell>
          <cell r="BC6">
            <v>18</v>
          </cell>
          <cell r="BD6">
            <v>18</v>
          </cell>
          <cell r="BE6">
            <v>18</v>
          </cell>
          <cell r="BF6">
            <v>18</v>
          </cell>
          <cell r="BG6">
            <v>18</v>
          </cell>
          <cell r="BH6">
            <v>18</v>
          </cell>
          <cell r="BI6">
            <v>18</v>
          </cell>
          <cell r="BJ6">
            <v>18</v>
          </cell>
          <cell r="BK6">
            <v>18</v>
          </cell>
          <cell r="BL6">
            <v>18</v>
          </cell>
          <cell r="BM6">
            <v>18</v>
          </cell>
          <cell r="BN6">
            <v>18</v>
          </cell>
          <cell r="BO6">
            <v>18</v>
          </cell>
          <cell r="BP6">
            <v>18</v>
          </cell>
          <cell r="BQ6">
            <v>21.5</v>
          </cell>
          <cell r="BR6">
            <v>21.5</v>
          </cell>
          <cell r="BS6">
            <v>21.5</v>
          </cell>
          <cell r="BT6">
            <v>21.5</v>
          </cell>
          <cell r="BU6">
            <v>21.5</v>
          </cell>
          <cell r="BV6">
            <v>21.5</v>
          </cell>
          <cell r="BW6">
            <v>18</v>
          </cell>
          <cell r="BX6">
            <v>18</v>
          </cell>
          <cell r="BY6">
            <v>18</v>
          </cell>
          <cell r="BZ6">
            <v>18</v>
          </cell>
          <cell r="CA6">
            <v>18</v>
          </cell>
          <cell r="CB6">
            <v>18</v>
          </cell>
          <cell r="CC6">
            <v>18</v>
          </cell>
          <cell r="CD6">
            <v>18</v>
          </cell>
          <cell r="CE6">
            <v>18</v>
          </cell>
          <cell r="CF6">
            <v>18</v>
          </cell>
          <cell r="CG6">
            <v>19.5</v>
          </cell>
          <cell r="CH6">
            <v>19.5</v>
          </cell>
          <cell r="CI6">
            <v>19.5</v>
          </cell>
          <cell r="CJ6">
            <v>19.5</v>
          </cell>
          <cell r="CK6">
            <v>19.5</v>
          </cell>
          <cell r="CL6">
            <v>17</v>
          </cell>
          <cell r="CM6">
            <v>17</v>
          </cell>
          <cell r="CN6">
            <v>17</v>
          </cell>
          <cell r="CO6">
            <v>17</v>
          </cell>
          <cell r="CP6">
            <v>17</v>
          </cell>
          <cell r="CQ6">
            <v>16.3</v>
          </cell>
          <cell r="CR6">
            <v>16.3</v>
          </cell>
          <cell r="CS6">
            <v>16.3</v>
          </cell>
          <cell r="CT6">
            <v>16.3</v>
          </cell>
          <cell r="CU6">
            <v>16.3</v>
          </cell>
          <cell r="CV6">
            <v>13.5</v>
          </cell>
          <cell r="CW6">
            <v>13.5</v>
          </cell>
          <cell r="CX6">
            <v>13.5</v>
          </cell>
          <cell r="CY6">
            <v>13.5</v>
          </cell>
          <cell r="CZ6">
            <v>13.5</v>
          </cell>
        </row>
        <row r="7">
          <cell r="C7">
            <v>21</v>
          </cell>
          <cell r="D7">
            <v>21</v>
          </cell>
          <cell r="E7">
            <v>21</v>
          </cell>
          <cell r="F7">
            <v>21</v>
          </cell>
          <cell r="G7">
            <v>21</v>
          </cell>
          <cell r="H7">
            <v>21</v>
          </cell>
          <cell r="I7">
            <v>21</v>
          </cell>
          <cell r="J7">
            <v>21</v>
          </cell>
          <cell r="K7">
            <v>21</v>
          </cell>
          <cell r="L7">
            <v>21</v>
          </cell>
          <cell r="M7">
            <v>21</v>
          </cell>
          <cell r="N7">
            <v>21</v>
          </cell>
          <cell r="O7">
            <v>21</v>
          </cell>
          <cell r="P7">
            <v>21</v>
          </cell>
          <cell r="Q7">
            <v>21</v>
          </cell>
          <cell r="R7">
            <v>21</v>
          </cell>
          <cell r="S7">
            <v>21</v>
          </cell>
          <cell r="T7">
            <v>21</v>
          </cell>
          <cell r="U7">
            <v>21</v>
          </cell>
          <cell r="V7">
            <v>21</v>
          </cell>
          <cell r="W7">
            <v>21</v>
          </cell>
          <cell r="X7">
            <v>21</v>
          </cell>
          <cell r="Y7">
            <v>21</v>
          </cell>
          <cell r="Z7">
            <v>21</v>
          </cell>
          <cell r="AA7">
            <v>21</v>
          </cell>
          <cell r="AB7">
            <v>21</v>
          </cell>
          <cell r="AC7">
            <v>21</v>
          </cell>
          <cell r="AD7">
            <v>21</v>
          </cell>
          <cell r="AE7">
            <v>21</v>
          </cell>
          <cell r="AF7">
            <v>21</v>
          </cell>
          <cell r="AG7">
            <v>21</v>
          </cell>
          <cell r="AH7">
            <v>21</v>
          </cell>
          <cell r="AI7">
            <v>21</v>
          </cell>
          <cell r="AJ7">
            <v>21</v>
          </cell>
          <cell r="AK7">
            <v>21</v>
          </cell>
          <cell r="AL7">
            <v>21</v>
          </cell>
          <cell r="AM7">
            <v>21</v>
          </cell>
          <cell r="AN7">
            <v>21</v>
          </cell>
          <cell r="AO7">
            <v>21</v>
          </cell>
          <cell r="AP7">
            <v>21</v>
          </cell>
          <cell r="AQ7">
            <v>21</v>
          </cell>
          <cell r="AR7">
            <v>21</v>
          </cell>
          <cell r="AS7">
            <v>21</v>
          </cell>
          <cell r="AT7">
            <v>21</v>
          </cell>
          <cell r="AU7">
            <v>21</v>
          </cell>
          <cell r="AV7">
            <v>21</v>
          </cell>
          <cell r="AW7">
            <v>17.5</v>
          </cell>
          <cell r="AX7">
            <v>17.5</v>
          </cell>
          <cell r="AY7">
            <v>17.5</v>
          </cell>
          <cell r="AZ7">
            <v>17.5</v>
          </cell>
          <cell r="BA7">
            <v>17.5</v>
          </cell>
          <cell r="BB7">
            <v>17.5</v>
          </cell>
          <cell r="BC7">
            <v>17.5</v>
          </cell>
          <cell r="BD7">
            <v>17.5</v>
          </cell>
          <cell r="BE7">
            <v>17.5</v>
          </cell>
          <cell r="BF7">
            <v>17.5</v>
          </cell>
          <cell r="BG7">
            <v>17.5</v>
          </cell>
          <cell r="BH7">
            <v>17.5</v>
          </cell>
          <cell r="BI7">
            <v>17.5</v>
          </cell>
          <cell r="BJ7">
            <v>17.5</v>
          </cell>
          <cell r="BK7">
            <v>17.5</v>
          </cell>
          <cell r="BL7">
            <v>17.5</v>
          </cell>
          <cell r="BM7">
            <v>17.5</v>
          </cell>
          <cell r="BN7">
            <v>17.5</v>
          </cell>
          <cell r="BO7">
            <v>17.5</v>
          </cell>
          <cell r="BP7">
            <v>17.5</v>
          </cell>
          <cell r="BQ7">
            <v>21</v>
          </cell>
          <cell r="BR7">
            <v>21</v>
          </cell>
          <cell r="BS7">
            <v>21</v>
          </cell>
          <cell r="BT7">
            <v>21</v>
          </cell>
          <cell r="BU7">
            <v>21</v>
          </cell>
          <cell r="BV7">
            <v>21</v>
          </cell>
          <cell r="BW7">
            <v>17.5</v>
          </cell>
          <cell r="BX7">
            <v>17.5</v>
          </cell>
          <cell r="BY7">
            <v>17.5</v>
          </cell>
          <cell r="BZ7">
            <v>17.5</v>
          </cell>
          <cell r="CA7">
            <v>17.5</v>
          </cell>
          <cell r="CB7">
            <v>17.5</v>
          </cell>
          <cell r="CC7">
            <v>17.5</v>
          </cell>
          <cell r="CD7">
            <v>17.5</v>
          </cell>
          <cell r="CE7">
            <v>17.5</v>
          </cell>
          <cell r="CF7">
            <v>17.5</v>
          </cell>
          <cell r="CG7">
            <v>29.2</v>
          </cell>
          <cell r="CH7">
            <v>29.2</v>
          </cell>
          <cell r="CI7">
            <v>29.2</v>
          </cell>
          <cell r="CJ7">
            <v>29.2</v>
          </cell>
          <cell r="CK7">
            <v>29.2</v>
          </cell>
          <cell r="CL7">
            <v>26.7</v>
          </cell>
          <cell r="CM7">
            <v>26.7</v>
          </cell>
          <cell r="CN7">
            <v>26.7</v>
          </cell>
          <cell r="CO7">
            <v>26.7</v>
          </cell>
          <cell r="CP7">
            <v>26.7</v>
          </cell>
          <cell r="CQ7">
            <v>26</v>
          </cell>
          <cell r="CR7">
            <v>26</v>
          </cell>
          <cell r="CS7">
            <v>26</v>
          </cell>
          <cell r="CT7">
            <v>26</v>
          </cell>
          <cell r="CU7">
            <v>26</v>
          </cell>
          <cell r="CV7">
            <v>23.2</v>
          </cell>
          <cell r="CW7">
            <v>23.2</v>
          </cell>
          <cell r="CX7">
            <v>23.2</v>
          </cell>
          <cell r="CY7">
            <v>23.2</v>
          </cell>
          <cell r="CZ7">
            <v>23.2</v>
          </cell>
        </row>
      </sheetData>
      <sheetData sheetId="1"/>
      <sheetData sheetId="2">
        <row r="2">
          <cell r="S2" t="str">
            <v>Vest Adult Male Normal Fit 34"</v>
          </cell>
          <cell r="T2" t="str">
            <v>Vest Adult Male Normal Fit 36"</v>
          </cell>
          <cell r="U2" t="str">
            <v>Vest Adult Male Normal Fit 38"</v>
          </cell>
          <cell r="V2" t="str">
            <v>Vest Adult Male Normal Fit 40"</v>
          </cell>
          <cell r="W2" t="str">
            <v>Vest Adult Male Normal Fit 42"</v>
          </cell>
          <cell r="X2" t="str">
            <v>Vest Adult Male Normal Fit 44"</v>
          </cell>
          <cell r="Y2" t="str">
            <v>Vest Adult Male Normal Fit 46"</v>
          </cell>
          <cell r="Z2" t="str">
            <v>Vest Adult Male Normal Fit 48"</v>
          </cell>
          <cell r="AA2" t="str">
            <v>Vest Adult Male Normal Fit 50"</v>
          </cell>
          <cell r="AB2" t="str">
            <v>Vest Adult Male Normal Fit 52"</v>
          </cell>
          <cell r="AC2" t="str">
            <v>Vest Adult Male Normal Fit 54"</v>
          </cell>
          <cell r="AD2" t="str">
            <v>Vest Adult Male Normal Fit 56"</v>
          </cell>
          <cell r="AE2" t="str">
            <v>Vest Adult Male Normal Fit 58"</v>
          </cell>
          <cell r="AF2" t="str">
            <v>Vest Adult Male Normal Fit 60"</v>
          </cell>
          <cell r="AG2" t="str">
            <v>Vest Adult Male Racer Back 34"</v>
          </cell>
          <cell r="AH2" t="str">
            <v>Vest Adult Male Racer Back 36"</v>
          </cell>
          <cell r="AI2" t="str">
            <v>Vest Adult Male Racer Back 38"</v>
          </cell>
          <cell r="AJ2" t="str">
            <v>Vest Adult Male Racer Back 40"</v>
          </cell>
          <cell r="AK2" t="str">
            <v>Vest Adult Male Racer Back 42"</v>
          </cell>
          <cell r="AL2" t="str">
            <v>Vest Adult Male Racer Back 44"</v>
          </cell>
          <cell r="AM2" t="str">
            <v>Vest Adult Male Racer Back 46"</v>
          </cell>
          <cell r="AN2" t="str">
            <v>Vest Adult Male Racer Back 48"</v>
          </cell>
          <cell r="AO2" t="str">
            <v>Vest Adult Male Racer Back 50"</v>
          </cell>
          <cell r="AP2" t="str">
            <v>Vest Adult Male Racer Back 52"</v>
          </cell>
          <cell r="AQ2" t="str">
            <v>Vest Adult Male Racer Back 54"</v>
          </cell>
          <cell r="AR2" t="str">
            <v>Vest Adult Male Racer Back 56"</v>
          </cell>
          <cell r="AS2" t="str">
            <v>Vest Adult Male Racer Back 58"</v>
          </cell>
          <cell r="AT2" t="str">
            <v>Vest Adult Male Racer Back 60"</v>
          </cell>
          <cell r="AU2" t="str">
            <v>Vest Adult Female Normal Fit 34"</v>
          </cell>
          <cell r="AV2" t="str">
            <v>Vest Adult Female Normal Fit 36"</v>
          </cell>
          <cell r="AW2" t="str">
            <v>Vest Adult Female Normal Fit 38"</v>
          </cell>
          <cell r="AX2" t="str">
            <v>Vest Adult Female Normal Fit 40"</v>
          </cell>
          <cell r="AY2" t="str">
            <v>Vest Adult Female Normal Fit 42"</v>
          </cell>
          <cell r="AZ2" t="str">
            <v>Vest Adult Female Normal Fit 44"</v>
          </cell>
          <cell r="BA2" t="str">
            <v>Vest Adult Female Normal Fit 46"</v>
          </cell>
          <cell r="BB2" t="str">
            <v>Vest Adult Female Normal Fit 48"</v>
          </cell>
          <cell r="BC2" t="str">
            <v>Vest Adult Female Normal Fit 50"</v>
          </cell>
          <cell r="BD2" t="str">
            <v>Vest Adult Female Racer Back 34"</v>
          </cell>
          <cell r="BE2" t="str">
            <v>Vest Adult Female Racer Back 36"</v>
          </cell>
          <cell r="BF2" t="str">
            <v>Vest Adult Female Racer Back 38"</v>
          </cell>
          <cell r="BG2" t="str">
            <v>Vest Adult Female Racer Back 40"</v>
          </cell>
          <cell r="BH2" t="str">
            <v>Vest Adult Female Racer Back 42"</v>
          </cell>
          <cell r="BI2" t="str">
            <v>Vest Adult Female Racer Back 44"</v>
          </cell>
          <cell r="BJ2" t="str">
            <v>Vest Adult Female Racer Back 46"</v>
          </cell>
          <cell r="BK2" t="str">
            <v>Vest Adult Female Racer Back 48"</v>
          </cell>
          <cell r="BL2" t="str">
            <v>Vest Adult Female Racer Back 50"</v>
          </cell>
          <cell r="BM2" t="str">
            <v>Vest Junior Male Normal Fit 24"</v>
          </cell>
          <cell r="BN2" t="str">
            <v>Vest Junior Male Normal Fit 26"</v>
          </cell>
          <cell r="BO2" t="str">
            <v>Vest Junior Male Normal Fit 28"</v>
          </cell>
          <cell r="BP2" t="str">
            <v>Vest Junior Male Normal Fit 30"</v>
          </cell>
          <cell r="BQ2" t="str">
            <v>Vest Junior Male Normal Fit 32"</v>
          </cell>
          <cell r="BR2" t="str">
            <v>Vest Junior Male Racer Back 24"</v>
          </cell>
          <cell r="BS2" t="str">
            <v>Vest Junior Male Racer Back 26"</v>
          </cell>
          <cell r="BT2" t="str">
            <v>Vest Junior Male Racer Back 28"</v>
          </cell>
          <cell r="BU2" t="str">
            <v>Vest Junior Male Racer Back 30"</v>
          </cell>
          <cell r="BV2" t="str">
            <v>Vest Junior Male Racer Back 32"</v>
          </cell>
          <cell r="BW2" t="str">
            <v>Vest Junior Female Normal Fit 24"</v>
          </cell>
          <cell r="BX2" t="str">
            <v>Vest Junior Female Normal Fit 26"</v>
          </cell>
          <cell r="BY2" t="str">
            <v>Vest Junior Female Normal Fit 28"</v>
          </cell>
          <cell r="BZ2" t="str">
            <v>Vest Junior Female Normal Fit 30"</v>
          </cell>
          <cell r="CA2" t="str">
            <v>Vest Junior Female Normal Fit 32"</v>
          </cell>
          <cell r="CB2" t="str">
            <v>Vest Junior Female Racer Back 24"</v>
          </cell>
          <cell r="CC2" t="str">
            <v>Vest Junior Female Racer Back 26"</v>
          </cell>
          <cell r="CD2" t="str">
            <v>Vest Junior Female Racer Back 28"</v>
          </cell>
          <cell r="CE2" t="str">
            <v>Vest Junior Female Racer Back 30"</v>
          </cell>
          <cell r="CF2" t="str">
            <v>Vest Junior Female Racer Back 32"</v>
          </cell>
          <cell r="CG2" t="str">
            <v>Crop Top Adult Normal Fit 34"</v>
          </cell>
          <cell r="CH2" t="str">
            <v>Crop Top Adult Normal Fit 36"</v>
          </cell>
          <cell r="CI2" t="str">
            <v>Crop Top Adult Normal Fit 38"</v>
          </cell>
          <cell r="CJ2" t="str">
            <v>Crop Top Adult Racer Back 34"</v>
          </cell>
          <cell r="CK2" t="str">
            <v>Crop Top Adult Racer Back 36"</v>
          </cell>
          <cell r="CL2" t="str">
            <v>Crop Top Adult Racer Back 38"</v>
          </cell>
          <cell r="CM2" t="str">
            <v>Crop Top Junior Normal Fit 24"</v>
          </cell>
          <cell r="CN2" t="str">
            <v>Crop Top Junior Normal Fit 26"</v>
          </cell>
          <cell r="CO2" t="str">
            <v>Crop Top Junior Normal Fit 28"</v>
          </cell>
          <cell r="CP2" t="str">
            <v>Crop Top Junior Normal Fit 30"</v>
          </cell>
          <cell r="CQ2" t="str">
            <v>Crop Top Junior Normal Fit 32"</v>
          </cell>
          <cell r="CR2" t="str">
            <v>Crop Top Junior Racer Back 24"</v>
          </cell>
          <cell r="CS2" t="str">
            <v>Crop Top Junior Racer Back 26"</v>
          </cell>
          <cell r="CT2" t="str">
            <v>Crop Top Junior Racer Back 28"</v>
          </cell>
          <cell r="CU2" t="str">
            <v>Crop Top Junior Racer Back 30"</v>
          </cell>
          <cell r="CV2" t="str">
            <v>Crop Top Junior Racer Back 32"</v>
          </cell>
          <cell r="CW2" t="str">
            <v>Hoodie Adult Zip-up S (36")</v>
          </cell>
          <cell r="CX2" t="str">
            <v>Hoodie Adult Zip-up M (40")</v>
          </cell>
          <cell r="CY2" t="str">
            <v>Hoodie Adult Zip-up L (44")</v>
          </cell>
          <cell r="CZ2" t="str">
            <v>Hoodie Adult Zip-up XL (48")</v>
          </cell>
          <cell r="DA2" t="str">
            <v>Hoodie Adult Zip-up 2XL (52")</v>
          </cell>
          <cell r="DB2" t="str">
            <v>Hoodie Adult Over Head S (36")</v>
          </cell>
          <cell r="DC2" t="str">
            <v>Hoodie Adult Over Head M (40")</v>
          </cell>
          <cell r="DD2" t="str">
            <v>Hoodie Adult Over Head L (44")</v>
          </cell>
          <cell r="DE2" t="str">
            <v>Hoodie Adult Over Head XL (48")</v>
          </cell>
          <cell r="DF2" t="str">
            <v>Hoodie Adult Over Head 2XL (52")</v>
          </cell>
          <cell r="DG2" t="str">
            <v>Hoodie Junior Zip-up 3-4 (26")</v>
          </cell>
          <cell r="DH2" t="str">
            <v>Hoodie Junior Zip-up 5-6 (28")</v>
          </cell>
          <cell r="DI2" t="str">
            <v>Hoodie Junior Zip-up 7-8 (30")</v>
          </cell>
          <cell r="DJ2" t="str">
            <v>Hoodie Junior Zip-up 9-11 (32")</v>
          </cell>
          <cell r="DK2" t="str">
            <v>Hoodie Junior Zip-up 12-13 (34")</v>
          </cell>
          <cell r="DL2" t="str">
            <v>Hoodie Junior Over Head 3-4 (26")</v>
          </cell>
          <cell r="DM2" t="str">
            <v>Hoodie Junior Over Head 5-6 (28")</v>
          </cell>
          <cell r="DN2" t="str">
            <v>Hoodie Junior Over Head 7-8 (30")</v>
          </cell>
          <cell r="DO2" t="str">
            <v>Hoodie Junior Over Head 9-11 (32")</v>
          </cell>
          <cell r="DP2" t="str">
            <v>Hoodie Junior Over Head 12-13 (34")</v>
          </cell>
        </row>
        <row r="3">
          <cell r="S3">
            <v>1</v>
          </cell>
          <cell r="T3">
            <v>2</v>
          </cell>
          <cell r="U3">
            <v>6</v>
          </cell>
          <cell r="V3">
            <v>8</v>
          </cell>
          <cell r="W3">
            <v>3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2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5</v>
          </cell>
          <cell r="AV3">
            <v>4</v>
          </cell>
          <cell r="AW3">
            <v>3</v>
          </cell>
          <cell r="AX3">
            <v>2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1</v>
          </cell>
          <cell r="BE3">
            <v>2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3</v>
          </cell>
          <cell r="BZ3">
            <v>2</v>
          </cell>
          <cell r="CA3">
            <v>5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1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</v>
          </cell>
          <cell r="CY3">
            <v>1</v>
          </cell>
          <cell r="CZ3">
            <v>0</v>
          </cell>
          <cell r="DA3">
            <v>0</v>
          </cell>
          <cell r="DB3">
            <v>3</v>
          </cell>
          <cell r="DC3">
            <v>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1</v>
          </cell>
        </row>
        <row r="4"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1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</row>
        <row r="5"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</row>
        <row r="6">
          <cell r="S6">
            <v>0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</row>
        <row r="8"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1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</row>
        <row r="9"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1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</row>
        <row r="10"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1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</row>
        <row r="12">
          <cell r="S12">
            <v>0</v>
          </cell>
          <cell r="T12">
            <v>0</v>
          </cell>
          <cell r="U12">
            <v>0</v>
          </cell>
          <cell r="V12">
            <v>1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</row>
        <row r="13"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</row>
        <row r="15"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</row>
        <row r="17"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</row>
        <row r="18"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1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1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</row>
        <row r="23"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</row>
        <row r="28"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1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</row>
        <row r="29">
          <cell r="S29">
            <v>0</v>
          </cell>
          <cell r="T29">
            <v>0</v>
          </cell>
          <cell r="U29">
            <v>0</v>
          </cell>
          <cell r="V29">
            <v>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1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1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</row>
        <row r="34">
          <cell r="S34">
            <v>0</v>
          </cell>
          <cell r="T34">
            <v>0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S35">
            <v>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S36">
            <v>0</v>
          </cell>
          <cell r="T36">
            <v>2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</row>
        <row r="37">
          <cell r="S37">
            <v>0</v>
          </cell>
          <cell r="T37">
            <v>0</v>
          </cell>
          <cell r="U37">
            <v>3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4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</row>
        <row r="41"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3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2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</row>
        <row r="44"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2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2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3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</row>
        <row r="47"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</row>
        <row r="49"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</row>
        <row r="51"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</row>
        <row r="52"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</row>
        <row r="53"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</row>
        <row r="55"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</row>
        <row r="56"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</row>
        <row r="57"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</row>
        <row r="58"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</row>
        <row r="59"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</row>
        <row r="60"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</row>
        <row r="61"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</row>
        <row r="65"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</row>
        <row r="66"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</row>
        <row r="67"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</row>
        <row r="68"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</row>
        <row r="69"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</row>
        <row r="70"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</row>
        <row r="71"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</row>
        <row r="72"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</row>
        <row r="73"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</row>
        <row r="75"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</row>
        <row r="76"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</row>
        <row r="77"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</row>
        <row r="78"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</row>
        <row r="79"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</row>
        <row r="80"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</row>
        <row r="81"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</row>
        <row r="82"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</row>
        <row r="83"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</row>
        <row r="84"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2">
          <cell r="B22" t="str">
            <v>Y</v>
          </cell>
        </row>
        <row r="23">
          <cell r="B23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astraxrunning.com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EA2C6-B405-46A7-9029-5C1DE92C87D3}">
  <dimension ref="A1:BN191"/>
  <sheetViews>
    <sheetView tabSelected="1" zoomScaleNormal="100" workbookViewId="0">
      <selection activeCell="D2" sqref="D2:F2"/>
    </sheetView>
  </sheetViews>
  <sheetFormatPr defaultColWidth="9.140625" defaultRowHeight="15" outlineLevelCol="1" x14ac:dyDescent="0.25"/>
  <cols>
    <col min="2" max="3" width="23.28515625" customWidth="1"/>
    <col min="4" max="4" width="20.140625" customWidth="1"/>
    <col min="5" max="5" width="12.42578125" customWidth="1"/>
    <col min="6" max="8" width="10" customWidth="1"/>
    <col min="9" max="9" width="59.42578125" customWidth="1"/>
    <col min="10" max="12" width="21.7109375" hidden="1" customWidth="1" outlineLevel="1"/>
    <col min="13" max="13" width="15" hidden="1" customWidth="1" outlineLevel="1"/>
    <col min="14" max="20" width="26" hidden="1" customWidth="1" outlineLevel="1"/>
    <col min="21" max="21" width="38.28515625" customWidth="1" collapsed="1"/>
    <col min="22" max="22" width="10" customWidth="1"/>
    <col min="23" max="23" width="19" style="14" bestFit="1" customWidth="1"/>
    <col min="24" max="24" width="14.28515625" style="14" bestFit="1" customWidth="1"/>
    <col min="25" max="25" width="19" style="14" bestFit="1" customWidth="1"/>
    <col min="26" max="26" width="18.5703125" style="14" bestFit="1" customWidth="1"/>
    <col min="27" max="27" width="18.5703125" style="14" customWidth="1"/>
    <col min="28" max="28" width="23" style="14" bestFit="1" customWidth="1"/>
    <col min="29" max="29" width="25.140625" style="14" bestFit="1" customWidth="1"/>
    <col min="30" max="30" width="15.5703125" style="14" bestFit="1" customWidth="1"/>
    <col min="31" max="31" width="18" style="14" bestFit="1" customWidth="1"/>
    <col min="32" max="32" width="10" style="14" bestFit="1" customWidth="1"/>
    <col min="33" max="33" width="9.5703125" style="14" bestFit="1" customWidth="1"/>
    <col min="34" max="34" width="12.7109375" style="14" bestFit="1" customWidth="1"/>
    <col min="35" max="35" width="12.28515625" style="14" bestFit="1" customWidth="1"/>
    <col min="36" max="66" width="9.140625" style="14"/>
  </cols>
  <sheetData>
    <row r="1" spans="1:22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</row>
    <row r="2" spans="1:22" x14ac:dyDescent="0.25">
      <c r="A2" s="14"/>
      <c r="B2" s="40" t="s">
        <v>105</v>
      </c>
      <c r="C2" s="41"/>
      <c r="D2" s="47"/>
      <c r="E2" s="48"/>
      <c r="F2" s="49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</row>
    <row r="3" spans="1:22" x14ac:dyDescent="0.25">
      <c r="A3" s="14"/>
      <c r="B3" s="36" t="s">
        <v>106</v>
      </c>
      <c r="C3" s="36"/>
      <c r="D3" s="47"/>
      <c r="E3" s="48"/>
      <c r="F3" s="49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25">
      <c r="A4" s="14"/>
      <c r="B4" s="40" t="s">
        <v>0</v>
      </c>
      <c r="C4" s="41"/>
      <c r="D4" s="50"/>
      <c r="E4" s="51"/>
      <c r="F4" s="52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</row>
    <row r="5" spans="1:22" x14ac:dyDescent="0.25">
      <c r="A5" s="14"/>
      <c r="B5" s="40" t="s">
        <v>1</v>
      </c>
      <c r="C5" s="41"/>
      <c r="D5" s="53"/>
      <c r="E5" s="54"/>
      <c r="F5" s="55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30" t="s">
        <v>99</v>
      </c>
      <c r="S5" s="14"/>
      <c r="T5" s="14"/>
      <c r="U5" s="26" t="s">
        <v>73</v>
      </c>
      <c r="V5" s="14"/>
    </row>
    <row r="6" spans="1:22" x14ac:dyDescent="0.25">
      <c r="A6" s="14"/>
      <c r="B6" s="40" t="s">
        <v>2</v>
      </c>
      <c r="C6" s="41"/>
      <c r="D6" s="47"/>
      <c r="E6" s="48"/>
      <c r="F6" s="49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26" t="s">
        <v>72</v>
      </c>
      <c r="V6" s="14"/>
    </row>
    <row r="7" spans="1:22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26" t="s">
        <v>101</v>
      </c>
      <c r="V7" s="14"/>
    </row>
    <row r="8" spans="1:22" ht="31.15" customHeight="1" x14ac:dyDescent="0.25">
      <c r="A8" s="14"/>
      <c r="B8" s="42" t="s">
        <v>110</v>
      </c>
      <c r="C8" s="43"/>
      <c r="D8" s="44"/>
      <c r="E8" s="45"/>
      <c r="F8" s="46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26" t="s">
        <v>101</v>
      </c>
      <c r="V8" s="14"/>
    </row>
    <row r="9" spans="1:22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26" t="s">
        <v>101</v>
      </c>
      <c r="V9" s="14"/>
    </row>
    <row r="10" spans="1:22" x14ac:dyDescent="0.25">
      <c r="A10" s="14"/>
      <c r="B10" s="3" t="s">
        <v>95</v>
      </c>
      <c r="C10" s="3" t="s">
        <v>59</v>
      </c>
      <c r="D10" s="3" t="s">
        <v>35</v>
      </c>
      <c r="E10" s="3" t="s">
        <v>3</v>
      </c>
      <c r="F10" s="3" t="s">
        <v>67</v>
      </c>
      <c r="G10" s="3" t="s">
        <v>63</v>
      </c>
      <c r="H10" s="3" t="s">
        <v>64</v>
      </c>
      <c r="I10" s="3" t="s">
        <v>109</v>
      </c>
      <c r="J10" s="3" t="s">
        <v>76</v>
      </c>
      <c r="K10" s="3" t="s">
        <v>74</v>
      </c>
      <c r="L10" s="3" t="s">
        <v>107</v>
      </c>
      <c r="M10" s="3" t="s">
        <v>75</v>
      </c>
      <c r="N10" s="3" t="s">
        <v>62</v>
      </c>
      <c r="O10" s="3" t="s">
        <v>68</v>
      </c>
      <c r="P10" s="3" t="s">
        <v>71</v>
      </c>
      <c r="Q10" s="3" t="s">
        <v>98</v>
      </c>
      <c r="R10" s="3" t="s">
        <v>97</v>
      </c>
      <c r="S10" s="3" t="s">
        <v>96</v>
      </c>
      <c r="T10" s="3" t="s">
        <v>100</v>
      </c>
      <c r="U10" s="3" t="s">
        <v>69</v>
      </c>
      <c r="V10" s="14"/>
    </row>
    <row r="11" spans="1:22" ht="36.75" customHeight="1" x14ac:dyDescent="0.25">
      <c r="A11" s="14"/>
      <c r="B11" s="27"/>
      <c r="C11" s="27"/>
      <c r="D11" s="27"/>
      <c r="E11" s="27"/>
      <c r="F11" s="11">
        <f t="shared" ref="F11:F20" ca="1" si="0">IF(S11=TRUE,VLOOKUP(N11,LogicBoardStep3,5,FALSE),)</f>
        <v>0</v>
      </c>
      <c r="G11" s="27"/>
      <c r="H11" s="11">
        <f t="shared" ref="H11:H20" ca="1" si="1">F11*G11</f>
        <v>0</v>
      </c>
      <c r="I11" s="35"/>
      <c r="J11" s="12" t="e">
        <f>VLOOKUP(B11,LogicBoardStep1,2,FALSE)</f>
        <v>#N/A</v>
      </c>
      <c r="K11" s="12" t="e">
        <f t="shared" ref="K11:K20" si="2">VLOOKUP(B11,LogicBoardStep1,5,FALSE)</f>
        <v>#N/A</v>
      </c>
      <c r="L11" s="12" t="str">
        <f>B11&amp;" "&amp;C11</f>
        <v xml:space="preserve"> </v>
      </c>
      <c r="M11" s="12" t="e">
        <f t="shared" ref="M11:M20" si="3">VLOOKUP(L11,LogicBoardStep2,4,FALSE)</f>
        <v>#N/A</v>
      </c>
      <c r="N11" s="13" t="str">
        <f>B11&amp;" "&amp;C11&amp;" "&amp;D11</f>
        <v xml:space="preserve">  </v>
      </c>
      <c r="O11" s="13" t="b">
        <f t="shared" ref="O11:O13" si="4">OR(B11&lt;&gt;"",C11&lt;&gt;"",D11&lt;&gt;"",E11&lt;&gt;"",G11&lt;&gt;"")</f>
        <v>0</v>
      </c>
      <c r="P11" s="13" t="b">
        <f t="shared" ref="P11:P13" si="5">AND(B11&lt;&gt;"",C11&lt;&gt;"",D11&lt;&gt;"",E11&lt;&gt;"",G11&lt;&gt;"")</f>
        <v>0</v>
      </c>
      <c r="Q11" s="13" t="b">
        <f ca="1">IF(C11="",FALSE,IF(COUNTIF(INDIRECT(J11),C11)&gt;0,TRUE,FALSE))</f>
        <v>0</v>
      </c>
      <c r="R11" s="13" t="b">
        <f ca="1">IF(D11="",FALSE,IF(COUNTIF(INDIRECT(K11),D11)&gt;0,TRUE,FALSE))</f>
        <v>0</v>
      </c>
      <c r="S11" s="13" t="b">
        <f ca="1">IF(E11="",FALSE,IF(COUNTIF(INDIRECT(M11),E11)&gt;0,TRUE,FALSE))</f>
        <v>0</v>
      </c>
      <c r="T11" s="13">
        <f t="shared" ref="T11:T12" ca="1" si="6">IF(AND(O11,P11,Q11,R11,S11=TRUE),"Green",IF(AND(O11=TRUE,P11=FALSE),"Orange",IF(AND(O11=TRUE,OR(P11=FALSE,Q11=FALSE,R11=FALSE,S11=FALSE)),"Red",0)))</f>
        <v>0</v>
      </c>
      <c r="U11" s="29" t="str">
        <f ca="1">IF(T11="Green",$U$5,IF(T11="Orange",$U$6,IF(T11="Red",$U$7,"")))</f>
        <v/>
      </c>
      <c r="V11" s="14"/>
    </row>
    <row r="12" spans="1:22" ht="36.75" customHeight="1" x14ac:dyDescent="0.25">
      <c r="A12" s="14"/>
      <c r="B12" s="27"/>
      <c r="C12" s="27"/>
      <c r="D12" s="27"/>
      <c r="E12" s="27"/>
      <c r="F12" s="11">
        <f t="shared" ca="1" si="0"/>
        <v>0</v>
      </c>
      <c r="G12" s="27"/>
      <c r="H12" s="11">
        <f t="shared" ca="1" si="1"/>
        <v>0</v>
      </c>
      <c r="I12" s="35"/>
      <c r="J12" s="12" t="e">
        <f t="shared" ref="J12:J20" si="7">VLOOKUP(B12,LogicBoardStep1,2,FALSE)</f>
        <v>#N/A</v>
      </c>
      <c r="K12" s="12" t="e">
        <f t="shared" si="2"/>
        <v>#N/A</v>
      </c>
      <c r="L12" s="12" t="str">
        <f t="shared" ref="L12:L20" si="8">B12&amp;" "&amp;C12</f>
        <v xml:space="preserve"> </v>
      </c>
      <c r="M12" s="12" t="e">
        <f t="shared" si="3"/>
        <v>#N/A</v>
      </c>
      <c r="N12" s="13" t="str">
        <f t="shared" ref="N12:N20" si="9">B12&amp;" "&amp;C12&amp;" "&amp;D12</f>
        <v xml:space="preserve">  </v>
      </c>
      <c r="O12" s="13" t="b">
        <f t="shared" si="4"/>
        <v>0</v>
      </c>
      <c r="P12" s="13" t="b">
        <f t="shared" si="5"/>
        <v>0</v>
      </c>
      <c r="Q12" s="13" t="b">
        <f t="shared" ref="Q12:Q20" ca="1" si="10">IF(C12="",FALSE,IF(COUNTIF(INDIRECT(J12),C12)&gt;0,TRUE,FALSE))</f>
        <v>0</v>
      </c>
      <c r="R12" s="13" t="b">
        <f t="shared" ref="R12:R20" ca="1" si="11">IF(D12="",FALSE,IF(COUNTIF(INDIRECT(K12),D12)&gt;0,TRUE,FALSE))</f>
        <v>0</v>
      </c>
      <c r="S12" s="13" t="b">
        <f t="shared" ref="S12:S20" ca="1" si="12">IF(E12="",FALSE,IF(COUNTIF(INDIRECT(M12),E12)&gt;0,TRUE,FALSE))</f>
        <v>0</v>
      </c>
      <c r="T12" s="13">
        <f t="shared" ca="1" si="6"/>
        <v>0</v>
      </c>
      <c r="U12" s="29" t="str">
        <f t="shared" ref="U12:U20" ca="1" si="13">IF(T12="Green",$U$5,IF(T12="Orange",$U$6,IF(T12="Red",$U$7,"")))</f>
        <v/>
      </c>
      <c r="V12" s="14"/>
    </row>
    <row r="13" spans="1:22" ht="36.75" customHeight="1" x14ac:dyDescent="0.25">
      <c r="A13" s="14"/>
      <c r="B13" s="27"/>
      <c r="C13" s="27"/>
      <c r="D13" s="27"/>
      <c r="E13" s="27"/>
      <c r="F13" s="11">
        <f t="shared" ca="1" si="0"/>
        <v>0</v>
      </c>
      <c r="G13" s="27"/>
      <c r="H13" s="11">
        <f t="shared" ca="1" si="1"/>
        <v>0</v>
      </c>
      <c r="I13" s="35"/>
      <c r="J13" s="12" t="e">
        <f t="shared" si="7"/>
        <v>#N/A</v>
      </c>
      <c r="K13" s="12" t="e">
        <f t="shared" si="2"/>
        <v>#N/A</v>
      </c>
      <c r="L13" s="12" t="str">
        <f t="shared" si="8"/>
        <v xml:space="preserve"> </v>
      </c>
      <c r="M13" s="12" t="e">
        <f t="shared" si="3"/>
        <v>#N/A</v>
      </c>
      <c r="N13" s="13" t="str">
        <f t="shared" si="9"/>
        <v xml:space="preserve">  </v>
      </c>
      <c r="O13" s="13" t="b">
        <f t="shared" si="4"/>
        <v>0</v>
      </c>
      <c r="P13" s="13" t="b">
        <f t="shared" si="5"/>
        <v>0</v>
      </c>
      <c r="Q13" s="13" t="b">
        <f t="shared" ca="1" si="10"/>
        <v>0</v>
      </c>
      <c r="R13" s="13" t="b">
        <f t="shared" ca="1" si="11"/>
        <v>0</v>
      </c>
      <c r="S13" s="13" t="b">
        <f t="shared" ca="1" si="12"/>
        <v>0</v>
      </c>
      <c r="T13" s="13">
        <f ca="1">IF(AND(O13,P13,Q13,R13,S13=TRUE),"Green",IF(AND(O13=TRUE,P13=FALSE),"Orange",IF(AND(O13=TRUE,OR(P13=FALSE,Q13=FALSE,R13=FALSE,S13=FALSE)),"Red",0)))</f>
        <v>0</v>
      </c>
      <c r="U13" s="29" t="str">
        <f ca="1">IF(T13="Green",$U$5,IF(T13="Orange",$U$6,IF(T13="Red",$U$7,"")))</f>
        <v/>
      </c>
      <c r="V13" s="14"/>
    </row>
    <row r="14" spans="1:22" ht="36.75" customHeight="1" x14ac:dyDescent="0.25">
      <c r="A14" s="14"/>
      <c r="B14" s="27"/>
      <c r="C14" s="27"/>
      <c r="D14" s="27"/>
      <c r="E14" s="27"/>
      <c r="F14" s="11">
        <f t="shared" ca="1" si="0"/>
        <v>0</v>
      </c>
      <c r="G14" s="27"/>
      <c r="H14" s="11">
        <f t="shared" ref="H14:H16" ca="1" si="14">F14*G14</f>
        <v>0</v>
      </c>
      <c r="I14" s="35"/>
      <c r="J14" s="12" t="e">
        <f t="shared" ref="J14:J16" si="15">VLOOKUP(B14,LogicBoardStep1,2,FALSE)</f>
        <v>#N/A</v>
      </c>
      <c r="K14" s="12" t="e">
        <f t="shared" si="2"/>
        <v>#N/A</v>
      </c>
      <c r="L14" s="12" t="str">
        <f t="shared" si="8"/>
        <v xml:space="preserve"> </v>
      </c>
      <c r="M14" s="12" t="e">
        <f t="shared" si="3"/>
        <v>#N/A</v>
      </c>
      <c r="N14" s="13" t="str">
        <f t="shared" si="9"/>
        <v xml:space="preserve">  </v>
      </c>
      <c r="O14" s="13" t="b">
        <f>OR(B14&lt;&gt;"",C14&lt;&gt;"",D14&lt;&gt;"",E14&lt;&gt;"",G14&lt;&gt;"")</f>
        <v>0</v>
      </c>
      <c r="P14" s="13" t="b">
        <f>AND(B14&lt;&gt;"",C14&lt;&gt;"",D14&lt;&gt;"",E14&lt;&gt;"",G14&lt;&gt;"")</f>
        <v>0</v>
      </c>
      <c r="Q14" s="13" t="b">
        <f t="shared" ref="Q14:Q16" ca="1" si="16">IF(C14="",FALSE,IF(COUNTIF(INDIRECT(J14),C14)&gt;0,TRUE,FALSE))</f>
        <v>0</v>
      </c>
      <c r="R14" s="13" t="b">
        <f t="shared" ref="R14:R16" ca="1" si="17">IF(D14="",FALSE,IF(COUNTIF(INDIRECT(K14),D14)&gt;0,TRUE,FALSE))</f>
        <v>0</v>
      </c>
      <c r="S14" s="13" t="b">
        <f t="shared" ref="S14:S16" ca="1" si="18">IF(E14="",FALSE,IF(COUNTIF(INDIRECT(M14),E14)&gt;0,TRUE,FALSE))</f>
        <v>0</v>
      </c>
      <c r="T14" s="13">
        <f t="shared" ref="T14:T16" ca="1" si="19">IF(AND(O14,P14,Q14,R14,S14=TRUE),"Green",IF(AND(O14=TRUE,P14=FALSE),"Orange",IF(AND(O14=TRUE,OR(P14=FALSE,Q14=FALSE,R14=FALSE,S14=FALSE)),"Red",0)))</f>
        <v>0</v>
      </c>
      <c r="U14" s="29" t="str">
        <f t="shared" ref="U14:U16" ca="1" si="20">IF(T14="Green",$U$5,IF(T14="Orange",$U$6,IF(T14="Red",$U$7,"")))</f>
        <v/>
      </c>
      <c r="V14" s="14"/>
    </row>
    <row r="15" spans="1:22" ht="36.75" customHeight="1" x14ac:dyDescent="0.25">
      <c r="A15" s="14"/>
      <c r="B15" s="27"/>
      <c r="C15" s="27"/>
      <c r="D15" s="27"/>
      <c r="E15" s="27"/>
      <c r="F15" s="11">
        <f t="shared" ca="1" si="0"/>
        <v>0</v>
      </c>
      <c r="G15" s="27"/>
      <c r="H15" s="11">
        <f t="shared" ca="1" si="14"/>
        <v>0</v>
      </c>
      <c r="I15" s="35"/>
      <c r="J15" s="12" t="e">
        <f t="shared" si="15"/>
        <v>#N/A</v>
      </c>
      <c r="K15" s="12" t="e">
        <f t="shared" si="2"/>
        <v>#N/A</v>
      </c>
      <c r="L15" s="12" t="str">
        <f t="shared" si="8"/>
        <v xml:space="preserve"> </v>
      </c>
      <c r="M15" s="12" t="e">
        <f t="shared" si="3"/>
        <v>#N/A</v>
      </c>
      <c r="N15" s="13" t="str">
        <f t="shared" si="9"/>
        <v xml:space="preserve">  </v>
      </c>
      <c r="O15" s="13" t="b">
        <f t="shared" ref="O15:O16" si="21">OR(B15&lt;&gt;"",C15&lt;&gt;"",D15&lt;&gt;"",E15&lt;&gt;"",G15&lt;&gt;"")</f>
        <v>0</v>
      </c>
      <c r="P15" s="13" t="b">
        <f t="shared" ref="P15:P16" si="22">AND(B15&lt;&gt;"",C15&lt;&gt;"",D15&lt;&gt;"",E15&lt;&gt;"",G15&lt;&gt;"")</f>
        <v>0</v>
      </c>
      <c r="Q15" s="13" t="b">
        <f t="shared" ca="1" si="16"/>
        <v>0</v>
      </c>
      <c r="R15" s="13" t="b">
        <f t="shared" ca="1" si="17"/>
        <v>0</v>
      </c>
      <c r="S15" s="13" t="b">
        <f t="shared" ca="1" si="18"/>
        <v>0</v>
      </c>
      <c r="T15" s="13">
        <f t="shared" ca="1" si="19"/>
        <v>0</v>
      </c>
      <c r="U15" s="29" t="str">
        <f t="shared" ca="1" si="20"/>
        <v/>
      </c>
      <c r="V15" s="14"/>
    </row>
    <row r="16" spans="1:22" ht="36.75" customHeight="1" x14ac:dyDescent="0.25">
      <c r="A16" s="14"/>
      <c r="B16" s="27"/>
      <c r="C16" s="27"/>
      <c r="D16" s="27"/>
      <c r="E16" s="27"/>
      <c r="F16" s="11">
        <f t="shared" ca="1" si="0"/>
        <v>0</v>
      </c>
      <c r="G16" s="27"/>
      <c r="H16" s="11">
        <f t="shared" ca="1" si="14"/>
        <v>0</v>
      </c>
      <c r="I16" s="35"/>
      <c r="J16" s="12" t="e">
        <f t="shared" si="15"/>
        <v>#N/A</v>
      </c>
      <c r="K16" s="12" t="e">
        <f t="shared" si="2"/>
        <v>#N/A</v>
      </c>
      <c r="L16" s="12" t="str">
        <f t="shared" si="8"/>
        <v xml:space="preserve"> </v>
      </c>
      <c r="M16" s="12" t="e">
        <f t="shared" si="3"/>
        <v>#N/A</v>
      </c>
      <c r="N16" s="13" t="str">
        <f t="shared" si="9"/>
        <v xml:space="preserve">  </v>
      </c>
      <c r="O16" s="13" t="b">
        <f t="shared" si="21"/>
        <v>0</v>
      </c>
      <c r="P16" s="13" t="b">
        <f t="shared" si="22"/>
        <v>0</v>
      </c>
      <c r="Q16" s="13" t="b">
        <f t="shared" ca="1" si="16"/>
        <v>0</v>
      </c>
      <c r="R16" s="13" t="b">
        <f t="shared" ca="1" si="17"/>
        <v>0</v>
      </c>
      <c r="S16" s="13" t="b">
        <f t="shared" ca="1" si="18"/>
        <v>0</v>
      </c>
      <c r="T16" s="13">
        <f t="shared" ca="1" si="19"/>
        <v>0</v>
      </c>
      <c r="U16" s="29" t="str">
        <f t="shared" ca="1" si="20"/>
        <v/>
      </c>
      <c r="V16" s="14"/>
    </row>
    <row r="17" spans="1:22" ht="36.75" customHeight="1" x14ac:dyDescent="0.25">
      <c r="A17" s="14"/>
      <c r="B17" s="27"/>
      <c r="C17" s="27"/>
      <c r="D17" s="27"/>
      <c r="E17" s="27"/>
      <c r="F17" s="11">
        <f t="shared" ca="1" si="0"/>
        <v>0</v>
      </c>
      <c r="G17" s="27"/>
      <c r="H17" s="11">
        <f t="shared" ca="1" si="1"/>
        <v>0</v>
      </c>
      <c r="I17" s="35"/>
      <c r="J17" s="12" t="e">
        <f t="shared" si="7"/>
        <v>#N/A</v>
      </c>
      <c r="K17" s="12" t="e">
        <f t="shared" si="2"/>
        <v>#N/A</v>
      </c>
      <c r="L17" s="12" t="str">
        <f t="shared" si="8"/>
        <v xml:space="preserve"> </v>
      </c>
      <c r="M17" s="12" t="e">
        <f t="shared" si="3"/>
        <v>#N/A</v>
      </c>
      <c r="N17" s="13" t="str">
        <f t="shared" si="9"/>
        <v xml:space="preserve">  </v>
      </c>
      <c r="O17" s="13" t="b">
        <f>OR(B17&lt;&gt;"",C17&lt;&gt;"",D17&lt;&gt;"",E17&lt;&gt;"",G17&lt;&gt;"")</f>
        <v>0</v>
      </c>
      <c r="P17" s="13" t="b">
        <f>AND(B17&lt;&gt;"",C17&lt;&gt;"",D17&lt;&gt;"",E17&lt;&gt;"",G17&lt;&gt;"")</f>
        <v>0</v>
      </c>
      <c r="Q17" s="13" t="b">
        <f t="shared" ca="1" si="10"/>
        <v>0</v>
      </c>
      <c r="R17" s="13" t="b">
        <f t="shared" ca="1" si="11"/>
        <v>0</v>
      </c>
      <c r="S17" s="13" t="b">
        <f t="shared" ca="1" si="12"/>
        <v>0</v>
      </c>
      <c r="T17" s="13">
        <f t="shared" ref="T17:T20" ca="1" si="23">IF(AND(O17,P17,Q17,R17,S17=TRUE),"Green",IF(AND(O17=TRUE,P17=FALSE),"Orange",IF(AND(O17=TRUE,OR(P17=FALSE,Q17=FALSE,R17=FALSE,S17=FALSE)),"Red",0)))</f>
        <v>0</v>
      </c>
      <c r="U17" s="29" t="str">
        <f t="shared" ca="1" si="13"/>
        <v/>
      </c>
      <c r="V17" s="14"/>
    </row>
    <row r="18" spans="1:22" ht="36.75" customHeight="1" x14ac:dyDescent="0.25">
      <c r="A18" s="14"/>
      <c r="B18" s="27"/>
      <c r="C18" s="27"/>
      <c r="D18" s="27"/>
      <c r="E18" s="27"/>
      <c r="F18" s="11">
        <f t="shared" ca="1" si="0"/>
        <v>0</v>
      </c>
      <c r="G18" s="27"/>
      <c r="H18" s="11">
        <f t="shared" ca="1" si="1"/>
        <v>0</v>
      </c>
      <c r="I18" s="35"/>
      <c r="J18" s="12" t="e">
        <f t="shared" si="7"/>
        <v>#N/A</v>
      </c>
      <c r="K18" s="12" t="e">
        <f t="shared" si="2"/>
        <v>#N/A</v>
      </c>
      <c r="L18" s="12" t="str">
        <f t="shared" si="8"/>
        <v xml:space="preserve"> </v>
      </c>
      <c r="M18" s="12" t="e">
        <f t="shared" si="3"/>
        <v>#N/A</v>
      </c>
      <c r="N18" s="13" t="str">
        <f t="shared" si="9"/>
        <v xml:space="preserve">  </v>
      </c>
      <c r="O18" s="13" t="b">
        <f t="shared" ref="O18:O20" si="24">OR(B18&lt;&gt;"",C18&lt;&gt;"",D18&lt;&gt;"",E18&lt;&gt;"",G18&lt;&gt;"")</f>
        <v>0</v>
      </c>
      <c r="P18" s="13" t="b">
        <f t="shared" ref="P18:P20" si="25">AND(B18&lt;&gt;"",C18&lt;&gt;"",D18&lt;&gt;"",E18&lt;&gt;"",G18&lt;&gt;"")</f>
        <v>0</v>
      </c>
      <c r="Q18" s="13" t="b">
        <f t="shared" ca="1" si="10"/>
        <v>0</v>
      </c>
      <c r="R18" s="13" t="b">
        <f t="shared" ca="1" si="11"/>
        <v>0</v>
      </c>
      <c r="S18" s="13" t="b">
        <f t="shared" ca="1" si="12"/>
        <v>0</v>
      </c>
      <c r="T18" s="13">
        <f t="shared" ca="1" si="23"/>
        <v>0</v>
      </c>
      <c r="U18" s="29" t="str">
        <f t="shared" ca="1" si="13"/>
        <v/>
      </c>
      <c r="V18" s="14"/>
    </row>
    <row r="19" spans="1:22" ht="36.75" customHeight="1" x14ac:dyDescent="0.25">
      <c r="A19" s="14"/>
      <c r="B19" s="27"/>
      <c r="C19" s="27"/>
      <c r="D19" s="27"/>
      <c r="E19" s="27"/>
      <c r="F19" s="11">
        <f t="shared" ca="1" si="0"/>
        <v>0</v>
      </c>
      <c r="G19" s="27"/>
      <c r="H19" s="11">
        <f t="shared" ca="1" si="1"/>
        <v>0</v>
      </c>
      <c r="I19" s="35"/>
      <c r="J19" s="12" t="e">
        <f t="shared" si="7"/>
        <v>#N/A</v>
      </c>
      <c r="K19" s="12" t="e">
        <f t="shared" si="2"/>
        <v>#N/A</v>
      </c>
      <c r="L19" s="12" t="str">
        <f t="shared" si="8"/>
        <v xml:space="preserve"> </v>
      </c>
      <c r="M19" s="12" t="e">
        <f t="shared" si="3"/>
        <v>#N/A</v>
      </c>
      <c r="N19" s="13" t="str">
        <f t="shared" si="9"/>
        <v xml:space="preserve">  </v>
      </c>
      <c r="O19" s="13" t="b">
        <f t="shared" si="24"/>
        <v>0</v>
      </c>
      <c r="P19" s="13" t="b">
        <f t="shared" si="25"/>
        <v>0</v>
      </c>
      <c r="Q19" s="13" t="b">
        <f t="shared" ca="1" si="10"/>
        <v>0</v>
      </c>
      <c r="R19" s="13" t="b">
        <f t="shared" ca="1" si="11"/>
        <v>0</v>
      </c>
      <c r="S19" s="13" t="b">
        <f t="shared" ca="1" si="12"/>
        <v>0</v>
      </c>
      <c r="T19" s="13">
        <f t="shared" ca="1" si="23"/>
        <v>0</v>
      </c>
      <c r="U19" s="29" t="str">
        <f t="shared" ca="1" si="13"/>
        <v/>
      </c>
      <c r="V19" s="14"/>
    </row>
    <row r="20" spans="1:22" ht="36.75" customHeight="1" x14ac:dyDescent="0.25">
      <c r="A20" s="14"/>
      <c r="B20" s="27"/>
      <c r="C20" s="27"/>
      <c r="D20" s="27"/>
      <c r="E20" s="27"/>
      <c r="F20" s="11">
        <f t="shared" ca="1" si="0"/>
        <v>0</v>
      </c>
      <c r="G20" s="27"/>
      <c r="H20" s="11">
        <f t="shared" ca="1" si="1"/>
        <v>0</v>
      </c>
      <c r="I20" s="35"/>
      <c r="J20" s="12" t="e">
        <f t="shared" si="7"/>
        <v>#N/A</v>
      </c>
      <c r="K20" s="12" t="e">
        <f t="shared" si="2"/>
        <v>#N/A</v>
      </c>
      <c r="L20" s="12" t="str">
        <f t="shared" si="8"/>
        <v xml:space="preserve"> </v>
      </c>
      <c r="M20" s="12" t="e">
        <f t="shared" si="3"/>
        <v>#N/A</v>
      </c>
      <c r="N20" s="13" t="str">
        <f t="shared" si="9"/>
        <v xml:space="preserve">  </v>
      </c>
      <c r="O20" s="13" t="b">
        <f t="shared" si="24"/>
        <v>0</v>
      </c>
      <c r="P20" s="13" t="b">
        <f t="shared" si="25"/>
        <v>0</v>
      </c>
      <c r="Q20" s="13" t="b">
        <f t="shared" ca="1" si="10"/>
        <v>0</v>
      </c>
      <c r="R20" s="13" t="b">
        <f t="shared" ca="1" si="11"/>
        <v>0</v>
      </c>
      <c r="S20" s="13" t="b">
        <f t="shared" ca="1" si="12"/>
        <v>0</v>
      </c>
      <c r="T20" s="13">
        <f t="shared" ca="1" si="23"/>
        <v>0</v>
      </c>
      <c r="U20" s="29" t="str">
        <f t="shared" ca="1" si="13"/>
        <v/>
      </c>
      <c r="V20" s="14"/>
    </row>
    <row r="21" spans="1:22" ht="25.5" customHeight="1" x14ac:dyDescent="0.25">
      <c r="A21" s="14"/>
      <c r="B21" s="14"/>
      <c r="C21" s="14"/>
      <c r="D21" s="14"/>
      <c r="E21" s="14"/>
      <c r="F21" s="14"/>
      <c r="G21" s="31" t="s">
        <v>65</v>
      </c>
      <c r="H21" s="32">
        <f ca="1">SUM(H11:H20)</f>
        <v>0</v>
      </c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</row>
    <row r="22" spans="1:22" x14ac:dyDescent="0.25">
      <c r="A22" s="14"/>
      <c r="B22" s="39" t="s">
        <v>79</v>
      </c>
      <c r="C22" s="39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</row>
    <row r="23" spans="1:22" ht="3.75" customHeight="1" x14ac:dyDescent="0.25">
      <c r="A23" s="14"/>
      <c r="B23" s="34"/>
      <c r="C23" s="3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</row>
    <row r="24" spans="1:22" x14ac:dyDescent="0.25">
      <c r="A24" s="14"/>
      <c r="B24" s="39" t="s">
        <v>81</v>
      </c>
      <c r="C24" s="39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</row>
    <row r="25" spans="1:22" ht="3.75" customHeight="1" x14ac:dyDescent="0.25">
      <c r="A25" s="14"/>
      <c r="B25" s="34"/>
      <c r="C25" s="3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</row>
    <row r="26" spans="1:22" x14ac:dyDescent="0.25">
      <c r="A26" s="14"/>
      <c r="B26" s="39" t="s">
        <v>80</v>
      </c>
      <c r="C26" s="39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</row>
    <row r="27" spans="1:22" ht="3.75" customHeight="1" x14ac:dyDescent="0.25">
      <c r="A27" s="14"/>
      <c r="B27" s="34"/>
      <c r="C27" s="3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</row>
    <row r="28" spans="1:22" x14ac:dyDescent="0.25">
      <c r="A28" s="14"/>
      <c r="B28" s="39" t="s">
        <v>78</v>
      </c>
      <c r="C28" s="39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</row>
    <row r="29" spans="1:22" ht="9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</row>
    <row r="30" spans="1:22" x14ac:dyDescent="0.25">
      <c r="A30" s="14"/>
      <c r="B30" s="28" t="s">
        <v>117</v>
      </c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</row>
    <row r="31" spans="1:22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</row>
    <row r="32" spans="1:22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</row>
    <row r="33" spans="1:22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</row>
    <row r="34" spans="1:22" ht="15.75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33"/>
      <c r="S34" s="33"/>
      <c r="T34" s="33"/>
      <c r="U34" s="14"/>
      <c r="V34" s="14"/>
    </row>
    <row r="35" spans="1:22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</row>
    <row r="36" spans="1:22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</row>
    <row r="37" spans="1:22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</row>
    <row r="38" spans="1:22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</row>
    <row r="39" spans="1:22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</row>
    <row r="40" spans="1:22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</row>
    <row r="41" spans="1:22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</row>
    <row r="42" spans="1:22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</row>
    <row r="43" spans="1:22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</row>
    <row r="44" spans="1:22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</row>
    <row r="45" spans="1:22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</row>
    <row r="46" spans="1:22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</row>
    <row r="47" spans="1:22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</row>
    <row r="48" spans="1:22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</row>
    <row r="49" spans="1:22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</row>
    <row r="50" spans="1:22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</row>
    <row r="51" spans="1:22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</row>
    <row r="52" spans="1:22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</row>
    <row r="53" spans="1:22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</row>
    <row r="54" spans="1:22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</row>
    <row r="55" spans="1:22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</row>
    <row r="56" spans="1:22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</row>
    <row r="57" spans="1:22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</row>
    <row r="58" spans="1:22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</row>
    <row r="59" spans="1:22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</row>
    <row r="60" spans="1:22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</row>
    <row r="61" spans="1:22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</row>
    <row r="62" spans="1:22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</row>
    <row r="63" spans="1:22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</row>
    <row r="64" spans="1:22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</row>
    <row r="65" spans="1:22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</row>
    <row r="66" spans="1:22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</row>
    <row r="67" spans="1:22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</row>
    <row r="68" spans="1:22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</row>
    <row r="69" spans="1:22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</row>
    <row r="70" spans="1:22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</row>
    <row r="71" spans="1:22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</row>
    <row r="72" spans="1:22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</row>
    <row r="73" spans="1:22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</row>
    <row r="74" spans="1:22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</row>
    <row r="75" spans="1:22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</row>
    <row r="76" spans="1:22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</row>
    <row r="77" spans="1:22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</row>
    <row r="78" spans="1:22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</row>
    <row r="79" spans="1:22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</row>
    <row r="80" spans="1:22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</row>
    <row r="81" spans="1:22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</row>
    <row r="82" spans="1:22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</row>
    <row r="83" spans="1:22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</row>
    <row r="84" spans="1:22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</row>
    <row r="85" spans="1:22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</row>
    <row r="86" spans="1:22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</row>
    <row r="87" spans="1:22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</row>
    <row r="88" spans="1:22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</row>
    <row r="89" spans="1:22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</row>
    <row r="90" spans="1:22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</row>
    <row r="91" spans="1:22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</row>
    <row r="92" spans="1:22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</row>
    <row r="93" spans="1:22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</row>
    <row r="94" spans="1:22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</row>
    <row r="95" spans="1:22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</row>
    <row r="96" spans="1:22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</row>
    <row r="97" spans="1:22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</row>
    <row r="98" spans="1:22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</row>
    <row r="99" spans="1:22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</row>
    <row r="100" spans="1:22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</row>
    <row r="101" spans="1:22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</row>
    <row r="102" spans="1:22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</row>
    <row r="103" spans="1:22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</row>
    <row r="104" spans="1:22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</row>
    <row r="105" spans="1:22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</row>
    <row r="106" spans="1:22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</row>
    <row r="107" spans="1:22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</row>
    <row r="108" spans="1:22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</row>
    <row r="109" spans="1:22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</row>
    <row r="110" spans="1:22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</row>
    <row r="111" spans="1:22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</row>
    <row r="112" spans="1:22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</row>
    <row r="113" spans="1:22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</row>
    <row r="114" spans="1:22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</row>
    <row r="115" spans="1:22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</row>
    <row r="116" spans="1:22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</row>
    <row r="117" spans="1:22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</row>
    <row r="118" spans="1:22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</row>
    <row r="119" spans="1:22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</row>
    <row r="120" spans="1:22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</row>
    <row r="121" spans="1:22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</row>
    <row r="122" spans="1:22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</row>
    <row r="123" spans="1:22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</row>
    <row r="124" spans="1:22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</row>
    <row r="125" spans="1:22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</row>
    <row r="126" spans="1:22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</row>
    <row r="127" spans="1:22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</row>
    <row r="128" spans="1:22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</row>
    <row r="129" spans="1:22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</row>
    <row r="130" spans="1:22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</row>
    <row r="131" spans="1:22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</row>
    <row r="132" spans="1:22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</row>
    <row r="133" spans="1:22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</row>
    <row r="134" spans="1:22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</row>
    <row r="135" spans="1:22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</row>
    <row r="136" spans="1:22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</row>
    <row r="137" spans="1:22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</row>
    <row r="138" spans="1:22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</row>
    <row r="139" spans="1:22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</row>
    <row r="140" spans="1:22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</row>
    <row r="141" spans="1:22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</row>
    <row r="142" spans="1:22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</row>
    <row r="143" spans="1:22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</row>
    <row r="144" spans="1:22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</row>
    <row r="145" spans="1:22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</row>
    <row r="146" spans="1:22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</row>
    <row r="147" spans="1:22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</row>
    <row r="148" spans="1:22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</row>
    <row r="149" spans="1:22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</row>
    <row r="150" spans="1:22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</row>
    <row r="151" spans="1:22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</row>
    <row r="152" spans="1:22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</row>
    <row r="153" spans="1:22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</row>
    <row r="154" spans="1:22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</row>
    <row r="155" spans="1:22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</row>
    <row r="156" spans="1:22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</row>
    <row r="157" spans="1:22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</row>
    <row r="158" spans="1:22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</row>
    <row r="159" spans="1:22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</row>
    <row r="160" spans="1:22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</row>
    <row r="161" spans="1:22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</row>
    <row r="162" spans="1:22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</row>
    <row r="163" spans="1:22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</row>
    <row r="164" spans="1:22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</row>
    <row r="165" spans="1:22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</row>
    <row r="166" spans="1:22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</row>
    <row r="167" spans="1:22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</row>
    <row r="168" spans="1:22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</row>
    <row r="169" spans="1:22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</row>
    <row r="170" spans="1:22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</row>
    <row r="171" spans="1:22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</row>
    <row r="172" spans="1:22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</row>
    <row r="173" spans="1:22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</row>
    <row r="174" spans="1:22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</row>
    <row r="175" spans="1:22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</row>
    <row r="176" spans="1:22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</row>
    <row r="177" spans="1:22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</row>
    <row r="178" spans="1:22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</row>
    <row r="179" spans="1:22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</row>
    <row r="180" spans="1:22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</row>
    <row r="181" spans="1:22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</row>
    <row r="182" spans="1:22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</row>
    <row r="183" spans="1:22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</row>
    <row r="184" spans="1:22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</row>
    <row r="185" spans="1:22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</row>
    <row r="186" spans="1:22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</row>
    <row r="187" spans="1:22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</row>
    <row r="188" spans="1:22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</row>
    <row r="189" spans="1:22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</row>
    <row r="190" spans="1:22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</row>
    <row r="191" spans="1:22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</row>
  </sheetData>
  <sheetProtection sheet="1" objects="1" scenarios="1"/>
  <mergeCells count="15">
    <mergeCell ref="D8:F8"/>
    <mergeCell ref="D2:F2"/>
    <mergeCell ref="D3:F3"/>
    <mergeCell ref="D4:F4"/>
    <mergeCell ref="D5:F5"/>
    <mergeCell ref="D6:F6"/>
    <mergeCell ref="B28:C28"/>
    <mergeCell ref="B22:C22"/>
    <mergeCell ref="B24:C24"/>
    <mergeCell ref="B26:C26"/>
    <mergeCell ref="B2:C2"/>
    <mergeCell ref="B4:C4"/>
    <mergeCell ref="B5:C5"/>
    <mergeCell ref="B6:C6"/>
    <mergeCell ref="B8:C8"/>
  </mergeCells>
  <conditionalFormatting sqref="B11:U20">
    <cfRule type="expression" dxfId="2" priority="1">
      <formula>$U11=$U$6</formula>
    </cfRule>
    <cfRule type="expression" dxfId="1" priority="2">
      <formula>$U11="Entry Complete"</formula>
    </cfRule>
    <cfRule type="expression" dxfId="0" priority="3">
      <formula>$U11=$U$7</formula>
    </cfRule>
  </conditionalFormatting>
  <dataValidations count="4">
    <dataValidation type="list" allowBlank="1" showInputMessage="1" showErrorMessage="1" sqref="B11:B20" xr:uid="{99CE91E5-E23F-4DA5-A459-806DEFA3E12A}">
      <formula1>GarmentType</formula1>
    </dataValidation>
    <dataValidation type="whole" allowBlank="1" showInputMessage="1" showErrorMessage="1" sqref="G11:G20" xr:uid="{E70C66F4-9CD1-4BDB-B380-B456F35870E7}">
      <formula1>0</formula1>
      <formula2>10</formula2>
    </dataValidation>
    <dataValidation type="list" allowBlank="1" showInputMessage="1" showErrorMessage="1" sqref="C11:D20" xr:uid="{5216EBAD-2F5D-420C-89D3-C8F5F81CF0AD}">
      <formula1>INDIRECT(J11)</formula1>
    </dataValidation>
    <dataValidation type="list" allowBlank="1" showInputMessage="1" showErrorMessage="1" sqref="E11:E20" xr:uid="{B7932DB1-6031-47A7-B187-59AEC0932A67}">
      <formula1>INDIRECT(M11)</formula1>
    </dataValidation>
  </dataValidations>
  <hyperlinks>
    <hyperlink ref="B28:C28" r:id="rId1" display="Link to FASTRAX Website" xr:uid="{47CC96CA-ADC3-4031-86F9-4661DB2C3E68}"/>
    <hyperlink ref="B22:C22" location="'Vest Sizing Chart'!A1" display="Link to Vest Sizing Chart" xr:uid="{744F89BB-CD64-4BD2-A50D-82BE3064217C}"/>
    <hyperlink ref="B24:C24" location="'Hoodie Sizing Chart'!A1" display="Link to Hoodie Sizing Chart" xr:uid="{254E7C26-AD57-4A9C-BAF2-8EF076AAA4D9}"/>
    <hyperlink ref="B26:C26" location="'Crop Top Sizing Chart'!A1" display="Link to Crop Top Sizing Chart" xr:uid="{F2B96324-FE9E-472B-A094-752D21CC1E86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C3503-9714-441F-A22E-20CB86498C8F}">
  <dimension ref="B2:O20"/>
  <sheetViews>
    <sheetView workbookViewId="0">
      <selection activeCell="I7" sqref="I7"/>
    </sheetView>
  </sheetViews>
  <sheetFormatPr defaultRowHeight="15" x14ac:dyDescent="0.25"/>
  <cols>
    <col min="4" max="4" width="10.7109375" bestFit="1" customWidth="1"/>
    <col min="9" max="9" width="16.42578125" bestFit="1" customWidth="1"/>
    <col min="11" max="11" width="10.7109375" bestFit="1" customWidth="1"/>
    <col min="12" max="12" width="16.140625" bestFit="1" customWidth="1"/>
    <col min="13" max="13" width="24.5703125" bestFit="1" customWidth="1"/>
    <col min="14" max="14" width="24.5703125" customWidth="1"/>
    <col min="27" max="27" width="10.7109375" bestFit="1" customWidth="1"/>
  </cols>
  <sheetData>
    <row r="2" spans="2:15" x14ac:dyDescent="0.25">
      <c r="B2" t="s">
        <v>105</v>
      </c>
      <c r="D2">
        <f>'Order Sheet'!D2</f>
        <v>0</v>
      </c>
    </row>
    <row r="3" spans="2:15" x14ac:dyDescent="0.25">
      <c r="B3" t="s">
        <v>106</v>
      </c>
      <c r="D3">
        <f>'Order Sheet'!D3</f>
        <v>0</v>
      </c>
    </row>
    <row r="4" spans="2:15" x14ac:dyDescent="0.25">
      <c r="B4" t="s">
        <v>0</v>
      </c>
      <c r="D4">
        <f>'Order Sheet'!D4</f>
        <v>0</v>
      </c>
    </row>
    <row r="5" spans="2:15" x14ac:dyDescent="0.25">
      <c r="B5" t="s">
        <v>1</v>
      </c>
      <c r="D5">
        <f>'Order Sheet'!D5</f>
        <v>0</v>
      </c>
    </row>
    <row r="6" spans="2:15" x14ac:dyDescent="0.25">
      <c r="B6" t="s">
        <v>2</v>
      </c>
      <c r="D6">
        <f>'Order Sheet'!D6</f>
        <v>0</v>
      </c>
    </row>
    <row r="8" spans="2:15" x14ac:dyDescent="0.25">
      <c r="B8" t="s">
        <v>113</v>
      </c>
      <c r="D8">
        <f>'Order Sheet'!D8</f>
        <v>0</v>
      </c>
    </row>
    <row r="10" spans="2:15" x14ac:dyDescent="0.25">
      <c r="B10" t="s">
        <v>95</v>
      </c>
      <c r="C10" t="s">
        <v>59</v>
      </c>
      <c r="D10" t="s">
        <v>35</v>
      </c>
      <c r="E10" t="s">
        <v>3</v>
      </c>
      <c r="F10" t="s">
        <v>67</v>
      </c>
      <c r="G10" t="s">
        <v>63</v>
      </c>
      <c r="H10" t="s">
        <v>64</v>
      </c>
      <c r="I10" t="s">
        <v>105</v>
      </c>
      <c r="J10" t="s">
        <v>106</v>
      </c>
      <c r="K10" t="s">
        <v>0</v>
      </c>
      <c r="L10" t="s">
        <v>1</v>
      </c>
      <c r="M10" t="s">
        <v>2</v>
      </c>
      <c r="N10" t="s">
        <v>2</v>
      </c>
      <c r="O10" t="s">
        <v>114</v>
      </c>
    </row>
    <row r="11" spans="2:15" x14ac:dyDescent="0.25">
      <c r="B11">
        <f>'Order Sheet'!B11</f>
        <v>0</v>
      </c>
      <c r="C11">
        <f>'Order Sheet'!C11</f>
        <v>0</v>
      </c>
      <c r="D11">
        <f>'Order Sheet'!D11</f>
        <v>0</v>
      </c>
      <c r="E11">
        <f>'Order Sheet'!E11</f>
        <v>0</v>
      </c>
      <c r="F11">
        <f ca="1">'Order Sheet'!F11</f>
        <v>0</v>
      </c>
      <c r="G11">
        <f>'Order Sheet'!G11</f>
        <v>0</v>
      </c>
      <c r="H11">
        <f ca="1">'Order Sheet'!H11</f>
        <v>0</v>
      </c>
      <c r="I11">
        <f>$D$2</f>
        <v>0</v>
      </c>
      <c r="J11">
        <f>$D$3</f>
        <v>0</v>
      </c>
      <c r="K11" s="37">
        <f t="shared" ref="K11:K20" si="0">$D$4</f>
        <v>0</v>
      </c>
      <c r="L11" s="38">
        <f>$D$5</f>
        <v>0</v>
      </c>
      <c r="M11">
        <f>$D$6</f>
        <v>0</v>
      </c>
      <c r="N11">
        <f>$D$8</f>
        <v>0</v>
      </c>
      <c r="O11" t="str">
        <f ca="1">IF(AND(B11=0,C11=0,D11=0,E11=0,F11=0,G11=0,H11=0),"N","Y")</f>
        <v>N</v>
      </c>
    </row>
    <row r="12" spans="2:15" x14ac:dyDescent="0.25">
      <c r="B12">
        <f>'Order Sheet'!B12</f>
        <v>0</v>
      </c>
      <c r="C12">
        <f>'Order Sheet'!C12</f>
        <v>0</v>
      </c>
      <c r="D12">
        <f>'Order Sheet'!D12</f>
        <v>0</v>
      </c>
      <c r="E12">
        <f>'Order Sheet'!E12</f>
        <v>0</v>
      </c>
      <c r="F12">
        <f ca="1">'Order Sheet'!F12</f>
        <v>0</v>
      </c>
      <c r="G12">
        <f>'Order Sheet'!G12</f>
        <v>0</v>
      </c>
      <c r="H12">
        <f ca="1">'Order Sheet'!H12</f>
        <v>0</v>
      </c>
      <c r="I12">
        <f t="shared" ref="I12:I20" si="1">$D$2</f>
        <v>0</v>
      </c>
      <c r="J12">
        <f t="shared" ref="J12:J20" si="2">$D$3</f>
        <v>0</v>
      </c>
      <c r="K12" s="37">
        <f t="shared" si="0"/>
        <v>0</v>
      </c>
      <c r="L12" s="38">
        <f t="shared" ref="L12:L20" si="3">$D$5</f>
        <v>0</v>
      </c>
      <c r="M12">
        <f t="shared" ref="M12:M20" si="4">$D$6</f>
        <v>0</v>
      </c>
      <c r="N12">
        <f t="shared" ref="N12:N20" si="5">$D$8</f>
        <v>0</v>
      </c>
      <c r="O12" t="str">
        <f t="shared" ref="O12:O20" ca="1" si="6">IF(AND(B12=0,C12=0,D12=0,E12=0,F12=0,G12=0,H12=0),"N","Y")</f>
        <v>N</v>
      </c>
    </row>
    <row r="13" spans="2:15" x14ac:dyDescent="0.25">
      <c r="B13">
        <f>'Order Sheet'!B13</f>
        <v>0</v>
      </c>
      <c r="C13">
        <f>'Order Sheet'!C13</f>
        <v>0</v>
      </c>
      <c r="D13">
        <f>'Order Sheet'!D13</f>
        <v>0</v>
      </c>
      <c r="E13">
        <f>'Order Sheet'!E13</f>
        <v>0</v>
      </c>
      <c r="F13">
        <f ca="1">'Order Sheet'!F13</f>
        <v>0</v>
      </c>
      <c r="G13">
        <f>'Order Sheet'!G13</f>
        <v>0</v>
      </c>
      <c r="H13">
        <f ca="1">'Order Sheet'!H13</f>
        <v>0</v>
      </c>
      <c r="I13">
        <f t="shared" si="1"/>
        <v>0</v>
      </c>
      <c r="J13">
        <f t="shared" si="2"/>
        <v>0</v>
      </c>
      <c r="K13" s="37">
        <f t="shared" si="0"/>
        <v>0</v>
      </c>
      <c r="L13" s="38">
        <f t="shared" si="3"/>
        <v>0</v>
      </c>
      <c r="M13">
        <f t="shared" si="4"/>
        <v>0</v>
      </c>
      <c r="N13">
        <f t="shared" si="5"/>
        <v>0</v>
      </c>
      <c r="O13" t="str">
        <f t="shared" ca="1" si="6"/>
        <v>N</v>
      </c>
    </row>
    <row r="14" spans="2:15" x14ac:dyDescent="0.25">
      <c r="B14">
        <f>'Order Sheet'!B14</f>
        <v>0</v>
      </c>
      <c r="C14">
        <f>'Order Sheet'!C14</f>
        <v>0</v>
      </c>
      <c r="D14">
        <f>'Order Sheet'!D14</f>
        <v>0</v>
      </c>
      <c r="E14">
        <f>'Order Sheet'!E14</f>
        <v>0</v>
      </c>
      <c r="F14">
        <f ca="1">'Order Sheet'!F14</f>
        <v>0</v>
      </c>
      <c r="G14">
        <f>'Order Sheet'!G14</f>
        <v>0</v>
      </c>
      <c r="H14">
        <f ca="1">'Order Sheet'!H14</f>
        <v>0</v>
      </c>
      <c r="I14">
        <f t="shared" si="1"/>
        <v>0</v>
      </c>
      <c r="J14">
        <f t="shared" si="2"/>
        <v>0</v>
      </c>
      <c r="K14" s="37">
        <f t="shared" si="0"/>
        <v>0</v>
      </c>
      <c r="L14" s="38">
        <f t="shared" si="3"/>
        <v>0</v>
      </c>
      <c r="M14">
        <f t="shared" si="4"/>
        <v>0</v>
      </c>
      <c r="N14">
        <f t="shared" si="5"/>
        <v>0</v>
      </c>
      <c r="O14" t="str">
        <f t="shared" ca="1" si="6"/>
        <v>N</v>
      </c>
    </row>
    <row r="15" spans="2:15" x14ac:dyDescent="0.25">
      <c r="B15">
        <f>'Order Sheet'!B15</f>
        <v>0</v>
      </c>
      <c r="C15">
        <f>'Order Sheet'!C15</f>
        <v>0</v>
      </c>
      <c r="D15">
        <f>'Order Sheet'!D15</f>
        <v>0</v>
      </c>
      <c r="E15">
        <f>'Order Sheet'!E15</f>
        <v>0</v>
      </c>
      <c r="F15">
        <f ca="1">'Order Sheet'!F15</f>
        <v>0</v>
      </c>
      <c r="G15">
        <f>'Order Sheet'!G15</f>
        <v>0</v>
      </c>
      <c r="H15">
        <f ca="1">'Order Sheet'!H15</f>
        <v>0</v>
      </c>
      <c r="I15">
        <f t="shared" si="1"/>
        <v>0</v>
      </c>
      <c r="J15">
        <f t="shared" si="2"/>
        <v>0</v>
      </c>
      <c r="K15" s="37">
        <f t="shared" si="0"/>
        <v>0</v>
      </c>
      <c r="L15" s="38">
        <f t="shared" si="3"/>
        <v>0</v>
      </c>
      <c r="M15">
        <f t="shared" si="4"/>
        <v>0</v>
      </c>
      <c r="N15">
        <f t="shared" si="5"/>
        <v>0</v>
      </c>
      <c r="O15" t="str">
        <f t="shared" ca="1" si="6"/>
        <v>N</v>
      </c>
    </row>
    <row r="16" spans="2:15" x14ac:dyDescent="0.25">
      <c r="B16">
        <f>'Order Sheet'!B16</f>
        <v>0</v>
      </c>
      <c r="C16">
        <f>'Order Sheet'!C16</f>
        <v>0</v>
      </c>
      <c r="D16">
        <f>'Order Sheet'!D16</f>
        <v>0</v>
      </c>
      <c r="E16">
        <f>'Order Sheet'!E16</f>
        <v>0</v>
      </c>
      <c r="F16">
        <f ca="1">'Order Sheet'!F16</f>
        <v>0</v>
      </c>
      <c r="G16">
        <f>'Order Sheet'!G16</f>
        <v>0</v>
      </c>
      <c r="H16">
        <f ca="1">'Order Sheet'!H16</f>
        <v>0</v>
      </c>
      <c r="I16">
        <f t="shared" si="1"/>
        <v>0</v>
      </c>
      <c r="J16">
        <f t="shared" si="2"/>
        <v>0</v>
      </c>
      <c r="K16" s="37">
        <f t="shared" si="0"/>
        <v>0</v>
      </c>
      <c r="L16" s="38">
        <f t="shared" si="3"/>
        <v>0</v>
      </c>
      <c r="M16">
        <f t="shared" si="4"/>
        <v>0</v>
      </c>
      <c r="N16">
        <f t="shared" si="5"/>
        <v>0</v>
      </c>
      <c r="O16" t="str">
        <f t="shared" ca="1" si="6"/>
        <v>N</v>
      </c>
    </row>
    <row r="17" spans="2:15" x14ac:dyDescent="0.25">
      <c r="B17">
        <f>'Order Sheet'!B17</f>
        <v>0</v>
      </c>
      <c r="C17">
        <f>'Order Sheet'!C17</f>
        <v>0</v>
      </c>
      <c r="D17">
        <f>'Order Sheet'!D17</f>
        <v>0</v>
      </c>
      <c r="E17">
        <f>'Order Sheet'!E17</f>
        <v>0</v>
      </c>
      <c r="F17">
        <f ca="1">'Order Sheet'!F17</f>
        <v>0</v>
      </c>
      <c r="G17">
        <f>'Order Sheet'!G17</f>
        <v>0</v>
      </c>
      <c r="H17">
        <f ca="1">'Order Sheet'!H17</f>
        <v>0</v>
      </c>
      <c r="I17">
        <f t="shared" si="1"/>
        <v>0</v>
      </c>
      <c r="J17">
        <f t="shared" si="2"/>
        <v>0</v>
      </c>
      <c r="K17" s="37">
        <f t="shared" si="0"/>
        <v>0</v>
      </c>
      <c r="L17" s="38">
        <f t="shared" si="3"/>
        <v>0</v>
      </c>
      <c r="M17">
        <f t="shared" si="4"/>
        <v>0</v>
      </c>
      <c r="N17">
        <f t="shared" si="5"/>
        <v>0</v>
      </c>
      <c r="O17" t="str">
        <f t="shared" ca="1" si="6"/>
        <v>N</v>
      </c>
    </row>
    <row r="18" spans="2:15" x14ac:dyDescent="0.25">
      <c r="B18">
        <f>'Order Sheet'!B18</f>
        <v>0</v>
      </c>
      <c r="C18">
        <f>'Order Sheet'!C18</f>
        <v>0</v>
      </c>
      <c r="D18">
        <f>'Order Sheet'!D18</f>
        <v>0</v>
      </c>
      <c r="E18">
        <f>'Order Sheet'!E18</f>
        <v>0</v>
      </c>
      <c r="F18">
        <f ca="1">'Order Sheet'!F18</f>
        <v>0</v>
      </c>
      <c r="G18">
        <f>'Order Sheet'!G18</f>
        <v>0</v>
      </c>
      <c r="H18">
        <f ca="1">'Order Sheet'!H18</f>
        <v>0</v>
      </c>
      <c r="I18">
        <f t="shared" si="1"/>
        <v>0</v>
      </c>
      <c r="J18">
        <f t="shared" si="2"/>
        <v>0</v>
      </c>
      <c r="K18" s="37">
        <f t="shared" si="0"/>
        <v>0</v>
      </c>
      <c r="L18" s="38">
        <f t="shared" si="3"/>
        <v>0</v>
      </c>
      <c r="M18">
        <f t="shared" si="4"/>
        <v>0</v>
      </c>
      <c r="N18">
        <f t="shared" si="5"/>
        <v>0</v>
      </c>
      <c r="O18" t="str">
        <f t="shared" ca="1" si="6"/>
        <v>N</v>
      </c>
    </row>
    <row r="19" spans="2:15" x14ac:dyDescent="0.25">
      <c r="B19">
        <f>'Order Sheet'!B19</f>
        <v>0</v>
      </c>
      <c r="C19">
        <f>'Order Sheet'!C19</f>
        <v>0</v>
      </c>
      <c r="D19">
        <f>'Order Sheet'!D19</f>
        <v>0</v>
      </c>
      <c r="E19">
        <f>'Order Sheet'!E19</f>
        <v>0</v>
      </c>
      <c r="F19">
        <f ca="1">'Order Sheet'!F19</f>
        <v>0</v>
      </c>
      <c r="G19">
        <f>'Order Sheet'!G19</f>
        <v>0</v>
      </c>
      <c r="H19">
        <f ca="1">'Order Sheet'!H19</f>
        <v>0</v>
      </c>
      <c r="I19">
        <f t="shared" si="1"/>
        <v>0</v>
      </c>
      <c r="J19">
        <f t="shared" si="2"/>
        <v>0</v>
      </c>
      <c r="K19" s="37">
        <f t="shared" si="0"/>
        <v>0</v>
      </c>
      <c r="L19" s="38">
        <f t="shared" si="3"/>
        <v>0</v>
      </c>
      <c r="M19">
        <f t="shared" si="4"/>
        <v>0</v>
      </c>
      <c r="N19">
        <f t="shared" si="5"/>
        <v>0</v>
      </c>
      <c r="O19" t="str">
        <f t="shared" ca="1" si="6"/>
        <v>N</v>
      </c>
    </row>
    <row r="20" spans="2:15" x14ac:dyDescent="0.25">
      <c r="B20">
        <f>'Order Sheet'!B20</f>
        <v>0</v>
      </c>
      <c r="C20">
        <f>'Order Sheet'!C20</f>
        <v>0</v>
      </c>
      <c r="D20">
        <f>'Order Sheet'!D20</f>
        <v>0</v>
      </c>
      <c r="E20">
        <f>'Order Sheet'!E20</f>
        <v>0</v>
      </c>
      <c r="F20">
        <f ca="1">'Order Sheet'!F20</f>
        <v>0</v>
      </c>
      <c r="G20">
        <f>'Order Sheet'!G20</f>
        <v>0</v>
      </c>
      <c r="H20">
        <f ca="1">'Order Sheet'!H20</f>
        <v>0</v>
      </c>
      <c r="I20">
        <f t="shared" si="1"/>
        <v>0</v>
      </c>
      <c r="J20">
        <f t="shared" si="2"/>
        <v>0</v>
      </c>
      <c r="K20" s="37">
        <f t="shared" si="0"/>
        <v>0</v>
      </c>
      <c r="L20" s="38">
        <f t="shared" si="3"/>
        <v>0</v>
      </c>
      <c r="M20">
        <f t="shared" si="4"/>
        <v>0</v>
      </c>
      <c r="N20">
        <f t="shared" si="5"/>
        <v>0</v>
      </c>
      <c r="O20" t="str">
        <f t="shared" ca="1" si="6"/>
        <v>N</v>
      </c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95AF2-2FBB-47F6-B839-6A174EEEEE45}">
  <dimension ref="B2:D2"/>
  <sheetViews>
    <sheetView zoomScale="130" zoomScaleNormal="130" workbookViewId="0">
      <selection activeCell="E2" sqref="E2"/>
    </sheetView>
  </sheetViews>
  <sheetFormatPr defaultColWidth="9.140625" defaultRowHeight="15" x14ac:dyDescent="0.25"/>
  <cols>
    <col min="1" max="1" width="5" style="14" customWidth="1"/>
    <col min="2" max="16384" width="9.140625" style="14"/>
  </cols>
  <sheetData>
    <row r="2" spans="2:4" ht="37.5" customHeight="1" x14ac:dyDescent="0.25">
      <c r="B2" s="56" t="s">
        <v>77</v>
      </c>
      <c r="C2" s="56"/>
      <c r="D2" s="56"/>
    </row>
  </sheetData>
  <sheetProtection sheet="1" objects="1" scenarios="1"/>
  <mergeCells count="1">
    <mergeCell ref="B2:D2"/>
  </mergeCells>
  <hyperlinks>
    <hyperlink ref="B2" location="'Main Sheet'!A1" display="Link to Order Sheet" xr:uid="{E7F196B2-D6D7-48BE-BA88-4F3006D72AF0}"/>
    <hyperlink ref="B2:D2" location="'Order Sheet'!A1" display="Link to Order Sheet" xr:uid="{ADF29055-AA5C-425C-AF31-C20A154343A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F3560-83C9-4D40-8CCB-F03F7870A050}">
  <dimension ref="B2:M15"/>
  <sheetViews>
    <sheetView workbookViewId="0">
      <selection activeCell="H10" sqref="H10:K15"/>
    </sheetView>
  </sheetViews>
  <sheetFormatPr defaultColWidth="9.140625" defaultRowHeight="15" x14ac:dyDescent="0.25"/>
  <cols>
    <col min="1" max="1" width="5" style="14" customWidth="1"/>
    <col min="2" max="2" width="10.7109375" style="14" customWidth="1"/>
    <col min="3" max="13" width="9.85546875" style="14" customWidth="1"/>
    <col min="14" max="16384" width="9.140625" style="14"/>
  </cols>
  <sheetData>
    <row r="2" spans="2:13" ht="38.25" customHeight="1" x14ac:dyDescent="0.25">
      <c r="B2" s="56" t="s">
        <v>77</v>
      </c>
      <c r="C2" s="56"/>
      <c r="D2" s="56"/>
    </row>
    <row r="4" spans="2:13" x14ac:dyDescent="0.25">
      <c r="C4" s="15" t="s">
        <v>82</v>
      </c>
      <c r="D4" s="19" t="s">
        <v>83</v>
      </c>
      <c r="E4" s="20" t="s">
        <v>84</v>
      </c>
      <c r="F4" s="20" t="s">
        <v>85</v>
      </c>
      <c r="G4" s="20" t="s">
        <v>86</v>
      </c>
      <c r="H4" s="20" t="s">
        <v>87</v>
      </c>
      <c r="I4" s="21" t="s">
        <v>88</v>
      </c>
      <c r="J4" s="21" t="s">
        <v>89</v>
      </c>
      <c r="K4" s="21" t="s">
        <v>90</v>
      </c>
      <c r="L4" s="21" t="s">
        <v>91</v>
      </c>
      <c r="M4" s="21" t="s">
        <v>92</v>
      </c>
    </row>
    <row r="5" spans="2:13" x14ac:dyDescent="0.25">
      <c r="B5" s="25" t="s">
        <v>4</v>
      </c>
      <c r="C5" s="16" t="s">
        <v>93</v>
      </c>
      <c r="D5" s="22"/>
      <c r="E5" s="22"/>
      <c r="F5" s="22"/>
      <c r="G5" s="22"/>
      <c r="H5" s="22"/>
      <c r="I5" s="22">
        <v>36</v>
      </c>
      <c r="J5" s="22">
        <v>40</v>
      </c>
      <c r="K5" s="22">
        <v>44</v>
      </c>
      <c r="L5" s="22">
        <v>48</v>
      </c>
      <c r="M5" s="22">
        <v>52</v>
      </c>
    </row>
    <row r="6" spans="2:13" x14ac:dyDescent="0.25">
      <c r="B6" s="2"/>
      <c r="C6" s="17" t="s">
        <v>94</v>
      </c>
      <c r="D6" s="23"/>
      <c r="E6" s="23"/>
      <c r="F6" s="23"/>
      <c r="G6" s="23"/>
      <c r="H6" s="23"/>
      <c r="I6" s="24">
        <f>I5*2.54</f>
        <v>91.44</v>
      </c>
      <c r="J6" s="24">
        <f t="shared" ref="J6:M6" si="0">J5*2.54</f>
        <v>101.6</v>
      </c>
      <c r="K6" s="24">
        <f t="shared" si="0"/>
        <v>111.76</v>
      </c>
      <c r="L6" s="24">
        <f t="shared" si="0"/>
        <v>121.92</v>
      </c>
      <c r="M6" s="24">
        <f t="shared" si="0"/>
        <v>132.08000000000001</v>
      </c>
    </row>
    <row r="7" spans="2:13" x14ac:dyDescent="0.25">
      <c r="B7" s="25" t="s">
        <v>5</v>
      </c>
      <c r="C7" s="16" t="s">
        <v>93</v>
      </c>
      <c r="D7" s="22">
        <v>26</v>
      </c>
      <c r="E7" s="22">
        <v>28</v>
      </c>
      <c r="F7" s="22">
        <v>30</v>
      </c>
      <c r="G7" s="22">
        <v>32</v>
      </c>
      <c r="H7" s="22">
        <v>34</v>
      </c>
      <c r="I7" s="22"/>
      <c r="J7" s="22"/>
      <c r="K7" s="22"/>
      <c r="L7" s="22"/>
      <c r="M7" s="22"/>
    </row>
    <row r="8" spans="2:13" x14ac:dyDescent="0.25">
      <c r="B8" s="1"/>
      <c r="C8" s="17" t="s">
        <v>94</v>
      </c>
      <c r="D8" s="24">
        <f>D7*2.54</f>
        <v>66.040000000000006</v>
      </c>
      <c r="E8" s="24">
        <f t="shared" ref="E8" si="1">E7*2.54</f>
        <v>71.12</v>
      </c>
      <c r="F8" s="24">
        <f t="shared" ref="F8" si="2">F7*2.54</f>
        <v>76.2</v>
      </c>
      <c r="G8" s="24">
        <f t="shared" ref="G8" si="3">G7*2.54</f>
        <v>81.28</v>
      </c>
      <c r="H8" s="24">
        <f t="shared" ref="H8" si="4">H7*2.54</f>
        <v>86.36</v>
      </c>
      <c r="I8" s="23"/>
      <c r="J8" s="23"/>
      <c r="K8" s="23"/>
      <c r="L8" s="23"/>
      <c r="M8" s="23"/>
    </row>
    <row r="9" spans="2:13" x14ac:dyDescent="0.25">
      <c r="C9" s="18"/>
    </row>
    <row r="10" spans="2:13" x14ac:dyDescent="0.25">
      <c r="H10" s="57" t="s">
        <v>116</v>
      </c>
      <c r="I10" s="57"/>
      <c r="J10" s="57"/>
      <c r="K10" s="57"/>
    </row>
    <row r="11" spans="2:13" x14ac:dyDescent="0.25">
      <c r="H11" s="57"/>
      <c r="I11" s="57"/>
      <c r="J11" s="57"/>
      <c r="K11" s="57"/>
    </row>
    <row r="12" spans="2:13" x14ac:dyDescent="0.25">
      <c r="H12" s="57"/>
      <c r="I12" s="57"/>
      <c r="J12" s="57"/>
      <c r="K12" s="57"/>
    </row>
    <row r="13" spans="2:13" x14ac:dyDescent="0.25">
      <c r="H13" s="57"/>
      <c r="I13" s="57"/>
      <c r="J13" s="57"/>
      <c r="K13" s="57"/>
    </row>
    <row r="14" spans="2:13" x14ac:dyDescent="0.25">
      <c r="H14" s="57"/>
      <c r="I14" s="57"/>
      <c r="J14" s="57"/>
      <c r="K14" s="57"/>
    </row>
    <row r="15" spans="2:13" x14ac:dyDescent="0.25">
      <c r="H15" s="57"/>
      <c r="I15" s="57"/>
      <c r="J15" s="57"/>
      <c r="K15" s="57"/>
    </row>
  </sheetData>
  <sheetProtection sheet="1" objects="1" scenarios="1"/>
  <mergeCells count="2">
    <mergeCell ref="B2:D2"/>
    <mergeCell ref="H10:K15"/>
  </mergeCells>
  <hyperlinks>
    <hyperlink ref="B2" location="'Main Sheet'!A1" display="Link to Order Sheet" xr:uid="{5DD365BA-C7D2-4D0E-9D69-16A4248C7F54}"/>
    <hyperlink ref="B2:D2" location="'Order Sheet'!A1" display="Link to Order Sheet" xr:uid="{09E1DC68-88DE-4F97-9B51-BF1970EFA4E3}"/>
  </hyperlinks>
  <pageMargins left="0.7" right="0.7" top="0.75" bottom="0.75" header="0.3" footer="0.3"/>
  <pageSetup paperSize="9" orientation="portrait" r:id="rId1"/>
  <ignoredErrors>
    <ignoredError sqref="H4" twoDigitTextYea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0351-8CDD-4BE2-97BB-4BE2E32BB709}">
  <dimension ref="B2:D2"/>
  <sheetViews>
    <sheetView zoomScaleNormal="100" workbookViewId="0"/>
  </sheetViews>
  <sheetFormatPr defaultColWidth="9.140625" defaultRowHeight="15" x14ac:dyDescent="0.25"/>
  <cols>
    <col min="1" max="1" width="5" style="14" customWidth="1"/>
    <col min="2" max="16384" width="9.140625" style="14"/>
  </cols>
  <sheetData>
    <row r="2" spans="2:4" ht="37.5" customHeight="1" x14ac:dyDescent="0.25">
      <c r="B2" s="56" t="s">
        <v>77</v>
      </c>
      <c r="C2" s="56"/>
      <c r="D2" s="56"/>
    </row>
  </sheetData>
  <mergeCells count="1">
    <mergeCell ref="B2:D2"/>
  </mergeCells>
  <hyperlinks>
    <hyperlink ref="B2" location="'Main Sheet'!A1" display="Link to Order Sheet" xr:uid="{7AB44109-32EF-445F-A20F-190FB15DC8D0}"/>
    <hyperlink ref="B2:D2" location="'Order Sheet'!A1" display="Link to Order Sheet" xr:uid="{052D9DF8-0786-40CD-9DDD-5F6662AE6EE8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EBC5F-2009-44BD-AC24-CBC1779815C0}">
  <dimension ref="B2:P17"/>
  <sheetViews>
    <sheetView workbookViewId="0">
      <selection activeCell="B6" sqref="B6"/>
    </sheetView>
  </sheetViews>
  <sheetFormatPr defaultRowHeight="15" x14ac:dyDescent="0.25"/>
  <cols>
    <col min="2" max="3" width="21.42578125" customWidth="1"/>
    <col min="4" max="4" width="18.42578125" bestFit="1" customWidth="1"/>
    <col min="5" max="5" width="17.85546875" bestFit="1" customWidth="1"/>
    <col min="6" max="6" width="9.7109375" bestFit="1" customWidth="1"/>
    <col min="7" max="7" width="14.42578125" bestFit="1" customWidth="1"/>
    <col min="8" max="8" width="16.5703125" bestFit="1" customWidth="1"/>
    <col min="9" max="9" width="13.85546875" bestFit="1" customWidth="1"/>
    <col min="10" max="10" width="16" bestFit="1" customWidth="1"/>
    <col min="11" max="11" width="10" bestFit="1" customWidth="1"/>
    <col min="12" max="12" width="9.42578125" bestFit="1" customWidth="1"/>
    <col min="13" max="13" width="12.28515625" bestFit="1" customWidth="1"/>
    <col min="14" max="14" width="11.7109375" bestFit="1" customWidth="1"/>
  </cols>
  <sheetData>
    <row r="2" spans="2:16" x14ac:dyDescent="0.25">
      <c r="B2" s="8" t="s">
        <v>70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</row>
    <row r="3" spans="2:16" x14ac:dyDescent="0.25">
      <c r="B3" s="5" t="s">
        <v>46</v>
      </c>
      <c r="C3" s="5" t="s">
        <v>44</v>
      </c>
      <c r="D3" s="5" t="s">
        <v>49</v>
      </c>
      <c r="E3" s="5" t="s">
        <v>48</v>
      </c>
      <c r="F3" s="5" t="s">
        <v>60</v>
      </c>
      <c r="G3" s="5" t="s">
        <v>54</v>
      </c>
      <c r="H3" s="5" t="s">
        <v>53</v>
      </c>
      <c r="I3" s="5" t="s">
        <v>51</v>
      </c>
      <c r="J3" s="5" t="s">
        <v>52</v>
      </c>
      <c r="K3" s="5" t="s">
        <v>50</v>
      </c>
      <c r="L3" s="5" t="s">
        <v>55</v>
      </c>
      <c r="M3" s="5" t="s">
        <v>56</v>
      </c>
      <c r="N3" s="5" t="s">
        <v>57</v>
      </c>
    </row>
    <row r="4" spans="2:16" x14ac:dyDescent="0.25">
      <c r="B4" s="6" t="s">
        <v>36</v>
      </c>
      <c r="C4" s="6" t="s">
        <v>40</v>
      </c>
      <c r="D4" s="6" t="s">
        <v>38</v>
      </c>
      <c r="E4" s="6" t="s">
        <v>102</v>
      </c>
      <c r="F4" s="6" t="s">
        <v>104</v>
      </c>
      <c r="G4" s="6" t="s">
        <v>18</v>
      </c>
      <c r="H4" s="7" t="s">
        <v>18</v>
      </c>
      <c r="I4" s="7" t="s">
        <v>17</v>
      </c>
      <c r="J4" s="7" t="s">
        <v>17</v>
      </c>
      <c r="K4" s="7" t="s">
        <v>18</v>
      </c>
      <c r="L4" s="7" t="s">
        <v>16</v>
      </c>
      <c r="M4" s="7" t="s">
        <v>7</v>
      </c>
      <c r="N4" s="7" t="s">
        <v>6</v>
      </c>
      <c r="O4" s="7" t="s">
        <v>18</v>
      </c>
      <c r="P4" s="7" t="s">
        <v>17</v>
      </c>
    </row>
    <row r="5" spans="2:16" x14ac:dyDescent="0.25">
      <c r="B5" s="6" t="s">
        <v>47</v>
      </c>
      <c r="C5" s="6" t="s">
        <v>41</v>
      </c>
      <c r="D5" s="6" t="s">
        <v>45</v>
      </c>
      <c r="E5" s="6" t="s">
        <v>103</v>
      </c>
      <c r="F5" s="6"/>
      <c r="G5" s="6" t="s">
        <v>19</v>
      </c>
      <c r="H5" s="7" t="s">
        <v>19</v>
      </c>
      <c r="I5" s="7" t="s">
        <v>32</v>
      </c>
      <c r="J5" s="7" t="s">
        <v>32</v>
      </c>
      <c r="K5" s="7" t="s">
        <v>19</v>
      </c>
      <c r="L5" s="7" t="s">
        <v>17</v>
      </c>
      <c r="M5" s="7" t="s">
        <v>8</v>
      </c>
      <c r="N5" s="7" t="s">
        <v>12</v>
      </c>
      <c r="O5" s="7" t="s">
        <v>19</v>
      </c>
      <c r="P5" s="7" t="s">
        <v>32</v>
      </c>
    </row>
    <row r="6" spans="2:16" x14ac:dyDescent="0.25">
      <c r="B6" s="5"/>
      <c r="C6" s="6" t="s">
        <v>42</v>
      </c>
      <c r="D6" s="5"/>
      <c r="E6" s="5"/>
      <c r="F6" s="5"/>
      <c r="G6" s="6" t="s">
        <v>20</v>
      </c>
      <c r="H6" s="7" t="s">
        <v>20</v>
      </c>
      <c r="I6" s="7" t="s">
        <v>33</v>
      </c>
      <c r="J6" s="7" t="s">
        <v>33</v>
      </c>
      <c r="K6" s="7" t="s">
        <v>20</v>
      </c>
      <c r="L6" s="7" t="s">
        <v>32</v>
      </c>
      <c r="M6" s="7" t="s">
        <v>9</v>
      </c>
      <c r="N6" s="7" t="s">
        <v>13</v>
      </c>
      <c r="O6" s="7" t="s">
        <v>20</v>
      </c>
      <c r="P6" s="7" t="s">
        <v>33</v>
      </c>
    </row>
    <row r="7" spans="2:16" x14ac:dyDescent="0.25">
      <c r="B7" s="5"/>
      <c r="C7" s="6" t="s">
        <v>43</v>
      </c>
      <c r="D7" s="5"/>
      <c r="E7" s="5"/>
      <c r="F7" s="5"/>
      <c r="G7" s="6" t="s">
        <v>21</v>
      </c>
      <c r="H7" s="7" t="s">
        <v>21</v>
      </c>
      <c r="I7" s="7" t="s">
        <v>34</v>
      </c>
      <c r="J7" s="7" t="s">
        <v>34</v>
      </c>
      <c r="K7" s="5"/>
      <c r="L7" s="7" t="s">
        <v>33</v>
      </c>
      <c r="M7" s="7" t="s">
        <v>10</v>
      </c>
      <c r="N7" s="7" t="s">
        <v>14</v>
      </c>
      <c r="O7" s="7" t="s">
        <v>21</v>
      </c>
      <c r="P7" s="7" t="s">
        <v>34</v>
      </c>
    </row>
    <row r="8" spans="2:16" x14ac:dyDescent="0.25">
      <c r="B8" s="5"/>
      <c r="C8" s="5"/>
      <c r="D8" s="5"/>
      <c r="E8" s="5"/>
      <c r="F8" s="5"/>
      <c r="G8" s="6" t="s">
        <v>22</v>
      </c>
      <c r="H8" s="7" t="s">
        <v>22</v>
      </c>
      <c r="I8" s="5"/>
      <c r="J8" s="5"/>
      <c r="K8" s="5"/>
      <c r="L8" s="7" t="s">
        <v>34</v>
      </c>
      <c r="M8" s="7" t="s">
        <v>11</v>
      </c>
      <c r="N8" s="7" t="s">
        <v>15</v>
      </c>
      <c r="O8" s="7" t="s">
        <v>22</v>
      </c>
      <c r="P8" s="5"/>
    </row>
    <row r="9" spans="2:16" x14ac:dyDescent="0.25">
      <c r="B9" s="5"/>
      <c r="C9" s="5"/>
      <c r="D9" s="5"/>
      <c r="E9" s="5"/>
      <c r="F9" s="5"/>
      <c r="G9" s="6" t="s">
        <v>23</v>
      </c>
      <c r="H9" s="7" t="s">
        <v>23</v>
      </c>
      <c r="I9" s="5"/>
      <c r="J9" s="5"/>
      <c r="K9" s="5"/>
      <c r="L9" s="5"/>
      <c r="M9" s="5"/>
      <c r="N9" s="5"/>
      <c r="O9" s="7" t="s">
        <v>23</v>
      </c>
    </row>
    <row r="10" spans="2:16" x14ac:dyDescent="0.25">
      <c r="B10" s="5"/>
      <c r="C10" s="5"/>
      <c r="D10" s="5"/>
      <c r="E10" s="5"/>
      <c r="F10" s="5"/>
      <c r="G10" s="6" t="s">
        <v>24</v>
      </c>
      <c r="H10" s="7" t="s">
        <v>24</v>
      </c>
      <c r="I10" s="5"/>
      <c r="J10" s="5"/>
      <c r="K10" s="5"/>
      <c r="L10" s="5"/>
      <c r="M10" s="5"/>
      <c r="N10" s="5"/>
      <c r="O10" s="7" t="s">
        <v>24</v>
      </c>
    </row>
    <row r="11" spans="2:16" x14ac:dyDescent="0.25">
      <c r="B11" s="5"/>
      <c r="C11" s="5"/>
      <c r="D11" s="5"/>
      <c r="E11" s="5"/>
      <c r="F11" s="5"/>
      <c r="G11" s="6" t="s">
        <v>25</v>
      </c>
      <c r="H11" s="7" t="s">
        <v>25</v>
      </c>
      <c r="I11" s="5"/>
      <c r="J11" s="5"/>
      <c r="K11" s="5"/>
      <c r="L11" s="5"/>
      <c r="M11" s="5"/>
      <c r="N11" s="5"/>
      <c r="O11" s="7" t="s">
        <v>25</v>
      </c>
    </row>
    <row r="12" spans="2:16" x14ac:dyDescent="0.25">
      <c r="B12" s="5"/>
      <c r="C12" s="5"/>
      <c r="D12" s="5"/>
      <c r="E12" s="5"/>
      <c r="F12" s="5"/>
      <c r="G12" s="6" t="s">
        <v>26</v>
      </c>
      <c r="H12" s="7" t="s">
        <v>26</v>
      </c>
      <c r="I12" s="5"/>
      <c r="J12" s="5"/>
      <c r="K12" s="5"/>
      <c r="L12" s="5"/>
      <c r="M12" s="5"/>
      <c r="N12" s="5"/>
      <c r="O12" s="7" t="s">
        <v>26</v>
      </c>
    </row>
    <row r="13" spans="2:16" x14ac:dyDescent="0.25">
      <c r="B13" s="5"/>
      <c r="C13" s="5"/>
      <c r="D13" s="5"/>
      <c r="E13" s="5"/>
      <c r="F13" s="5"/>
      <c r="G13" s="6" t="s">
        <v>27</v>
      </c>
      <c r="H13" s="5"/>
      <c r="I13" s="5"/>
      <c r="J13" s="5"/>
      <c r="K13" s="5"/>
      <c r="L13" s="5"/>
      <c r="M13" s="5"/>
      <c r="N13" s="5"/>
    </row>
    <row r="14" spans="2:16" x14ac:dyDescent="0.25">
      <c r="B14" s="5"/>
      <c r="C14" s="5"/>
      <c r="D14" s="5"/>
      <c r="E14" s="5"/>
      <c r="F14" s="5"/>
      <c r="G14" s="6" t="s">
        <v>28</v>
      </c>
      <c r="H14" s="5"/>
      <c r="I14" s="5"/>
      <c r="J14" s="5"/>
      <c r="K14" s="5"/>
      <c r="L14" s="5"/>
      <c r="M14" s="5"/>
      <c r="N14" s="5"/>
    </row>
    <row r="15" spans="2:16" x14ac:dyDescent="0.25">
      <c r="B15" s="5"/>
      <c r="C15" s="5"/>
      <c r="D15" s="5"/>
      <c r="E15" s="5"/>
      <c r="F15" s="5"/>
      <c r="G15" s="6" t="s">
        <v>29</v>
      </c>
      <c r="H15" s="5"/>
      <c r="I15" s="5"/>
      <c r="J15" s="5"/>
      <c r="K15" s="5"/>
      <c r="L15" s="5"/>
      <c r="M15" s="5"/>
      <c r="N15" s="5"/>
    </row>
    <row r="16" spans="2:16" x14ac:dyDescent="0.25">
      <c r="B16" s="5"/>
      <c r="C16" s="5"/>
      <c r="D16" s="5"/>
      <c r="E16" s="5"/>
      <c r="F16" s="5"/>
      <c r="G16" s="6" t="s">
        <v>30</v>
      </c>
      <c r="H16" s="5"/>
      <c r="I16" s="5"/>
      <c r="J16" s="5"/>
      <c r="K16" s="5"/>
      <c r="L16" s="5"/>
      <c r="M16" s="5"/>
      <c r="N16" s="5"/>
    </row>
    <row r="17" spans="2:14" x14ac:dyDescent="0.25">
      <c r="B17" s="5"/>
      <c r="C17" s="5"/>
      <c r="D17" s="5"/>
      <c r="E17" s="5"/>
      <c r="F17" s="5"/>
      <c r="G17" s="6" t="s">
        <v>31</v>
      </c>
      <c r="H17" s="5"/>
      <c r="I17" s="5"/>
      <c r="J17" s="5"/>
      <c r="K17" s="5"/>
      <c r="L17" s="5"/>
      <c r="M17" s="5"/>
      <c r="N17" s="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6CAB2-C95D-49C7-AEDF-3E71FE184DA9}">
  <dimension ref="B2:M19"/>
  <sheetViews>
    <sheetView workbookViewId="0">
      <selection activeCell="J13" sqref="J13"/>
    </sheetView>
  </sheetViews>
  <sheetFormatPr defaultRowHeight="15" x14ac:dyDescent="0.25"/>
  <cols>
    <col min="2" max="2" width="11" bestFit="1" customWidth="1"/>
    <col min="3" max="3" width="18.42578125" bestFit="1" customWidth="1"/>
    <col min="4" max="4" width="13.5703125" bestFit="1" customWidth="1"/>
    <col min="5" max="5" width="13.5703125" customWidth="1"/>
    <col min="6" max="6" width="12.85546875" bestFit="1" customWidth="1"/>
    <col min="7" max="7" width="17.85546875" bestFit="1" customWidth="1"/>
    <col min="8" max="8" width="16.5703125" bestFit="1" customWidth="1"/>
    <col min="9" max="9" width="34.85546875" bestFit="1" customWidth="1"/>
    <col min="10" max="11" width="13.5703125" bestFit="1" customWidth="1"/>
    <col min="12" max="12" width="13.28515625" customWidth="1"/>
    <col min="13" max="13" width="13.28515625" bestFit="1" customWidth="1"/>
  </cols>
  <sheetData>
    <row r="2" spans="2:13" x14ac:dyDescent="0.25">
      <c r="B2" s="8" t="s">
        <v>58</v>
      </c>
      <c r="C2" s="5"/>
      <c r="D2" s="5"/>
      <c r="E2" s="5"/>
      <c r="F2" s="5"/>
      <c r="G2" s="5"/>
      <c r="H2" s="5"/>
      <c r="I2" s="5"/>
      <c r="L2" s="5"/>
      <c r="M2" s="5"/>
    </row>
    <row r="3" spans="2:13" x14ac:dyDescent="0.25">
      <c r="B3" s="5" t="s">
        <v>39</v>
      </c>
      <c r="C3" s="5" t="s">
        <v>66</v>
      </c>
      <c r="D3" s="5" t="s">
        <v>59</v>
      </c>
      <c r="E3" s="5" t="s">
        <v>107</v>
      </c>
      <c r="F3" s="5" t="s">
        <v>66</v>
      </c>
      <c r="G3" s="5" t="s">
        <v>35</v>
      </c>
      <c r="H3" s="5" t="s">
        <v>66</v>
      </c>
      <c r="I3" s="5" t="s">
        <v>62</v>
      </c>
      <c r="J3" s="5" t="s">
        <v>108</v>
      </c>
      <c r="K3" s="5" t="s">
        <v>112</v>
      </c>
      <c r="L3" s="5" t="s">
        <v>115</v>
      </c>
      <c r="M3" s="5" t="s">
        <v>111</v>
      </c>
    </row>
    <row r="4" spans="2:13" x14ac:dyDescent="0.25">
      <c r="B4" s="6" t="s">
        <v>36</v>
      </c>
      <c r="C4" s="4" t="s">
        <v>44</v>
      </c>
      <c r="D4" s="6" t="s">
        <v>40</v>
      </c>
      <c r="E4" s="6" t="str">
        <f>B4&amp;" "&amp;D4</f>
        <v>Vest Adult Male</v>
      </c>
      <c r="F4" s="4" t="s">
        <v>48</v>
      </c>
      <c r="G4" s="6" t="s">
        <v>102</v>
      </c>
      <c r="H4" s="4" t="s">
        <v>54</v>
      </c>
      <c r="I4" s="9" t="str">
        <f>B4&amp;" "&amp;D4&amp;" "&amp;G4</f>
        <v>Vest Adult Male Normal Fit</v>
      </c>
      <c r="J4" s="10">
        <v>21.9</v>
      </c>
      <c r="K4" s="10">
        <v>0.5</v>
      </c>
      <c r="L4" s="10">
        <v>0</v>
      </c>
      <c r="M4" s="10">
        <f>J4+K4+L4</f>
        <v>22.4</v>
      </c>
    </row>
    <row r="5" spans="2:13" x14ac:dyDescent="0.25">
      <c r="B5" s="6" t="s">
        <v>36</v>
      </c>
      <c r="C5" s="4" t="s">
        <v>44</v>
      </c>
      <c r="D5" s="6" t="s">
        <v>40</v>
      </c>
      <c r="E5" s="6" t="str">
        <f t="shared" ref="E5:E19" si="0">B5&amp;" "&amp;D5</f>
        <v>Vest Adult Male</v>
      </c>
      <c r="F5" s="4" t="s">
        <v>48</v>
      </c>
      <c r="G5" s="6" t="s">
        <v>103</v>
      </c>
      <c r="H5" s="4" t="s">
        <v>54</v>
      </c>
      <c r="I5" s="9" t="str">
        <f t="shared" ref="I5:I19" si="1">B5&amp;" "&amp;D5&amp;" "&amp;G5</f>
        <v>Vest Adult Male Racer Back</v>
      </c>
      <c r="J5" s="10">
        <v>21.9</v>
      </c>
      <c r="K5" s="10">
        <v>0.5</v>
      </c>
      <c r="L5" s="10">
        <v>0</v>
      </c>
      <c r="M5" s="10">
        <f t="shared" ref="M5:M19" si="2">J5+K5+L5</f>
        <v>22.4</v>
      </c>
    </row>
    <row r="6" spans="2:13" x14ac:dyDescent="0.25">
      <c r="B6" s="6" t="s">
        <v>36</v>
      </c>
      <c r="C6" s="4" t="s">
        <v>44</v>
      </c>
      <c r="D6" s="6" t="s">
        <v>41</v>
      </c>
      <c r="E6" s="6" t="str">
        <f t="shared" si="0"/>
        <v>Vest Adult Female</v>
      </c>
      <c r="F6" s="4" t="s">
        <v>48</v>
      </c>
      <c r="G6" s="6" t="s">
        <v>102</v>
      </c>
      <c r="H6" s="4" t="s">
        <v>53</v>
      </c>
      <c r="I6" s="9" t="str">
        <f t="shared" si="1"/>
        <v>Vest Adult Female Normal Fit</v>
      </c>
      <c r="J6" s="10">
        <v>21.9</v>
      </c>
      <c r="K6" s="10">
        <v>0.5</v>
      </c>
      <c r="L6" s="10">
        <v>0</v>
      </c>
      <c r="M6" s="10">
        <f t="shared" si="2"/>
        <v>22.4</v>
      </c>
    </row>
    <row r="7" spans="2:13" x14ac:dyDescent="0.25">
      <c r="B7" s="6" t="s">
        <v>36</v>
      </c>
      <c r="C7" s="4" t="s">
        <v>44</v>
      </c>
      <c r="D7" s="6" t="s">
        <v>41</v>
      </c>
      <c r="E7" s="6" t="str">
        <f t="shared" si="0"/>
        <v>Vest Adult Female</v>
      </c>
      <c r="F7" s="4" t="s">
        <v>48</v>
      </c>
      <c r="G7" s="6" t="s">
        <v>103</v>
      </c>
      <c r="H7" s="4" t="s">
        <v>53</v>
      </c>
      <c r="I7" s="9" t="str">
        <f t="shared" si="1"/>
        <v>Vest Adult Female Racer Back</v>
      </c>
      <c r="J7" s="10">
        <v>21.9</v>
      </c>
      <c r="K7" s="10">
        <v>0.5</v>
      </c>
      <c r="L7" s="10">
        <v>0</v>
      </c>
      <c r="M7" s="10">
        <f t="shared" si="2"/>
        <v>22.4</v>
      </c>
    </row>
    <row r="8" spans="2:13" x14ac:dyDescent="0.25">
      <c r="B8" s="6" t="s">
        <v>36</v>
      </c>
      <c r="C8" s="4" t="s">
        <v>44</v>
      </c>
      <c r="D8" s="6" t="s">
        <v>42</v>
      </c>
      <c r="E8" s="6" t="str">
        <f t="shared" si="0"/>
        <v>Vest Junior Male</v>
      </c>
      <c r="F8" s="4" t="s">
        <v>48</v>
      </c>
      <c r="G8" s="6" t="s">
        <v>102</v>
      </c>
      <c r="H8" s="4" t="s">
        <v>51</v>
      </c>
      <c r="I8" s="9" t="str">
        <f t="shared" si="1"/>
        <v>Vest Junior Male Normal Fit</v>
      </c>
      <c r="J8" s="10">
        <v>17.5</v>
      </c>
      <c r="K8" s="10">
        <v>0.5</v>
      </c>
      <c r="L8" s="10">
        <v>0</v>
      </c>
      <c r="M8" s="10">
        <f t="shared" si="2"/>
        <v>18</v>
      </c>
    </row>
    <row r="9" spans="2:13" x14ac:dyDescent="0.25">
      <c r="B9" s="6" t="s">
        <v>36</v>
      </c>
      <c r="C9" s="4" t="s">
        <v>44</v>
      </c>
      <c r="D9" s="6" t="s">
        <v>42</v>
      </c>
      <c r="E9" s="6" t="str">
        <f t="shared" si="0"/>
        <v>Vest Junior Male</v>
      </c>
      <c r="F9" s="4" t="s">
        <v>48</v>
      </c>
      <c r="G9" s="6" t="s">
        <v>103</v>
      </c>
      <c r="H9" s="4" t="s">
        <v>51</v>
      </c>
      <c r="I9" s="9" t="str">
        <f t="shared" si="1"/>
        <v>Vest Junior Male Racer Back</v>
      </c>
      <c r="J9" s="10">
        <v>17.5</v>
      </c>
      <c r="K9" s="10">
        <v>0.5</v>
      </c>
      <c r="L9" s="10">
        <v>0</v>
      </c>
      <c r="M9" s="10">
        <f t="shared" si="2"/>
        <v>18</v>
      </c>
    </row>
    <row r="10" spans="2:13" x14ac:dyDescent="0.25">
      <c r="B10" s="6" t="s">
        <v>36</v>
      </c>
      <c r="C10" s="4" t="s">
        <v>44</v>
      </c>
      <c r="D10" s="6" t="s">
        <v>43</v>
      </c>
      <c r="E10" s="6" t="str">
        <f t="shared" si="0"/>
        <v>Vest Junior Female</v>
      </c>
      <c r="F10" s="4" t="s">
        <v>48</v>
      </c>
      <c r="G10" s="6" t="s">
        <v>102</v>
      </c>
      <c r="H10" s="4" t="s">
        <v>52</v>
      </c>
      <c r="I10" s="9" t="str">
        <f t="shared" si="1"/>
        <v>Vest Junior Female Normal Fit</v>
      </c>
      <c r="J10" s="10">
        <v>17.5</v>
      </c>
      <c r="K10" s="10">
        <v>0.5</v>
      </c>
      <c r="L10" s="10">
        <v>0</v>
      </c>
      <c r="M10" s="10">
        <f t="shared" si="2"/>
        <v>18</v>
      </c>
    </row>
    <row r="11" spans="2:13" x14ac:dyDescent="0.25">
      <c r="B11" s="6" t="s">
        <v>36</v>
      </c>
      <c r="C11" s="4" t="s">
        <v>44</v>
      </c>
      <c r="D11" s="6" t="s">
        <v>43</v>
      </c>
      <c r="E11" s="6" t="str">
        <f t="shared" si="0"/>
        <v>Vest Junior Female</v>
      </c>
      <c r="F11" s="4" t="s">
        <v>48</v>
      </c>
      <c r="G11" s="6" t="s">
        <v>103</v>
      </c>
      <c r="H11" s="4" t="s">
        <v>52</v>
      </c>
      <c r="I11" s="9" t="str">
        <f t="shared" si="1"/>
        <v>Vest Junior Female Racer Back</v>
      </c>
      <c r="J11" s="10">
        <v>17.5</v>
      </c>
      <c r="K11" s="10">
        <v>0.5</v>
      </c>
      <c r="L11" s="10">
        <v>0</v>
      </c>
      <c r="M11" s="10">
        <f t="shared" si="2"/>
        <v>18</v>
      </c>
    </row>
    <row r="12" spans="2:13" x14ac:dyDescent="0.25">
      <c r="B12" s="6" t="s">
        <v>47</v>
      </c>
      <c r="C12" s="4" t="s">
        <v>49</v>
      </c>
      <c r="D12" s="6" t="s">
        <v>38</v>
      </c>
      <c r="E12" s="6" t="str">
        <f t="shared" si="0"/>
        <v>Crop Top Adult</v>
      </c>
      <c r="F12" s="4" t="s">
        <v>48</v>
      </c>
      <c r="G12" s="6" t="s">
        <v>102</v>
      </c>
      <c r="H12" s="4" t="s">
        <v>50</v>
      </c>
      <c r="I12" s="9" t="str">
        <f t="shared" si="1"/>
        <v>Crop Top Adult Normal Fit</v>
      </c>
      <c r="J12" s="10">
        <v>21.9</v>
      </c>
      <c r="K12" s="10">
        <v>0.5</v>
      </c>
      <c r="L12" s="10">
        <v>0</v>
      </c>
      <c r="M12" s="10">
        <f t="shared" si="2"/>
        <v>22.4</v>
      </c>
    </row>
    <row r="13" spans="2:13" x14ac:dyDescent="0.25">
      <c r="B13" s="6" t="s">
        <v>47</v>
      </c>
      <c r="C13" s="4" t="s">
        <v>49</v>
      </c>
      <c r="D13" s="6" t="s">
        <v>38</v>
      </c>
      <c r="E13" s="6" t="str">
        <f t="shared" si="0"/>
        <v>Crop Top Adult</v>
      </c>
      <c r="F13" s="4" t="s">
        <v>48</v>
      </c>
      <c r="G13" s="6" t="s">
        <v>103</v>
      </c>
      <c r="H13" s="4" t="s">
        <v>50</v>
      </c>
      <c r="I13" s="9" t="str">
        <f t="shared" si="1"/>
        <v>Crop Top Adult Racer Back</v>
      </c>
      <c r="J13" s="10">
        <v>21.9</v>
      </c>
      <c r="K13" s="10">
        <v>0.5</v>
      </c>
      <c r="L13" s="10">
        <v>0</v>
      </c>
      <c r="M13" s="10">
        <f t="shared" si="2"/>
        <v>22.4</v>
      </c>
    </row>
    <row r="14" spans="2:13" x14ac:dyDescent="0.25">
      <c r="B14" s="6" t="s">
        <v>47</v>
      </c>
      <c r="C14" s="4" t="s">
        <v>49</v>
      </c>
      <c r="D14" s="6" t="s">
        <v>45</v>
      </c>
      <c r="E14" s="6" t="str">
        <f t="shared" si="0"/>
        <v>Crop Top Junior</v>
      </c>
      <c r="F14" s="4" t="s">
        <v>48</v>
      </c>
      <c r="G14" s="6" t="s">
        <v>102</v>
      </c>
      <c r="H14" s="4" t="s">
        <v>55</v>
      </c>
      <c r="I14" s="9" t="str">
        <f t="shared" si="1"/>
        <v>Crop Top Junior Normal Fit</v>
      </c>
      <c r="J14" s="10">
        <v>17.5</v>
      </c>
      <c r="K14" s="10">
        <v>0.5</v>
      </c>
      <c r="L14" s="10">
        <v>0</v>
      </c>
      <c r="M14" s="10">
        <f t="shared" si="2"/>
        <v>18</v>
      </c>
    </row>
    <row r="15" spans="2:13" x14ac:dyDescent="0.25">
      <c r="B15" s="6" t="s">
        <v>47</v>
      </c>
      <c r="C15" s="4" t="s">
        <v>49</v>
      </c>
      <c r="D15" s="6" t="s">
        <v>45</v>
      </c>
      <c r="E15" s="6" t="str">
        <f t="shared" si="0"/>
        <v>Crop Top Junior</v>
      </c>
      <c r="F15" s="4" t="s">
        <v>48</v>
      </c>
      <c r="G15" s="6" t="s">
        <v>103</v>
      </c>
      <c r="H15" s="4" t="s">
        <v>55</v>
      </c>
      <c r="I15" s="9" t="str">
        <f t="shared" si="1"/>
        <v>Crop Top Junior Racer Back</v>
      </c>
      <c r="J15" s="10">
        <v>17.5</v>
      </c>
      <c r="K15" s="10">
        <v>0.5</v>
      </c>
      <c r="L15" s="10">
        <v>0</v>
      </c>
      <c r="M15" s="10">
        <f t="shared" si="2"/>
        <v>18</v>
      </c>
    </row>
    <row r="16" spans="2:13" x14ac:dyDescent="0.25">
      <c r="B16" s="6" t="s">
        <v>37</v>
      </c>
      <c r="C16" s="4" t="s">
        <v>49</v>
      </c>
      <c r="D16" s="6" t="s">
        <v>38</v>
      </c>
      <c r="E16" s="6" t="str">
        <f t="shared" si="0"/>
        <v>Hoodie Adult</v>
      </c>
      <c r="F16" s="4" t="s">
        <v>60</v>
      </c>
      <c r="G16" s="6" t="s">
        <v>61</v>
      </c>
      <c r="H16" s="4" t="s">
        <v>56</v>
      </c>
      <c r="I16" s="9" t="str">
        <f t="shared" si="1"/>
        <v>Hoodie Adult Zip-up</v>
      </c>
      <c r="J16" s="10">
        <v>19</v>
      </c>
      <c r="K16" s="10">
        <v>0.5</v>
      </c>
      <c r="L16" s="10">
        <v>10.199999999999999</v>
      </c>
      <c r="M16" s="10">
        <f t="shared" si="2"/>
        <v>29.7</v>
      </c>
    </row>
    <row r="17" spans="2:13" x14ac:dyDescent="0.25">
      <c r="B17" s="6" t="s">
        <v>37</v>
      </c>
      <c r="C17" s="4" t="s">
        <v>49</v>
      </c>
      <c r="D17" s="6" t="s">
        <v>38</v>
      </c>
      <c r="E17" s="6" t="str">
        <f t="shared" si="0"/>
        <v>Hoodie Adult</v>
      </c>
      <c r="F17" s="4" t="s">
        <v>60</v>
      </c>
      <c r="G17" s="6" t="s">
        <v>104</v>
      </c>
      <c r="H17" s="4" t="s">
        <v>56</v>
      </c>
      <c r="I17" s="9" t="str">
        <f t="shared" si="1"/>
        <v>Hoodie Adult Over Head</v>
      </c>
      <c r="J17" s="10">
        <v>16.5</v>
      </c>
      <c r="K17" s="10">
        <v>0.5</v>
      </c>
      <c r="L17" s="10">
        <v>10.199999999999999</v>
      </c>
      <c r="M17" s="10">
        <f t="shared" si="2"/>
        <v>27.2</v>
      </c>
    </row>
    <row r="18" spans="2:13" x14ac:dyDescent="0.25">
      <c r="B18" s="6" t="s">
        <v>37</v>
      </c>
      <c r="C18" s="4" t="s">
        <v>49</v>
      </c>
      <c r="D18" s="6" t="s">
        <v>45</v>
      </c>
      <c r="E18" s="6" t="str">
        <f t="shared" si="0"/>
        <v>Hoodie Junior</v>
      </c>
      <c r="F18" s="4" t="s">
        <v>60</v>
      </c>
      <c r="G18" s="6" t="s">
        <v>61</v>
      </c>
      <c r="H18" s="4" t="s">
        <v>57</v>
      </c>
      <c r="I18" s="9" t="str">
        <f t="shared" si="1"/>
        <v>Hoodie Junior Zip-up</v>
      </c>
      <c r="J18" s="10">
        <v>15.8</v>
      </c>
      <c r="K18" s="10">
        <v>0.5</v>
      </c>
      <c r="L18" s="10">
        <v>10.199999999999999</v>
      </c>
      <c r="M18" s="10">
        <f t="shared" si="2"/>
        <v>26.5</v>
      </c>
    </row>
    <row r="19" spans="2:13" x14ac:dyDescent="0.25">
      <c r="B19" s="6" t="s">
        <v>37</v>
      </c>
      <c r="C19" s="4" t="s">
        <v>49</v>
      </c>
      <c r="D19" s="6" t="s">
        <v>45</v>
      </c>
      <c r="E19" s="6" t="str">
        <f t="shared" si="0"/>
        <v>Hoodie Junior</v>
      </c>
      <c r="F19" s="4" t="s">
        <v>60</v>
      </c>
      <c r="G19" s="6" t="s">
        <v>104</v>
      </c>
      <c r="H19" s="4" t="s">
        <v>57</v>
      </c>
      <c r="I19" s="9" t="str">
        <f t="shared" si="1"/>
        <v>Hoodie Junior Over Head</v>
      </c>
      <c r="J19" s="10">
        <v>13</v>
      </c>
      <c r="K19" s="10">
        <v>0.5</v>
      </c>
      <c r="L19" s="10">
        <v>10.199999999999999</v>
      </c>
      <c r="M19" s="10">
        <f t="shared" si="2"/>
        <v>23.7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16</vt:i4>
      </vt:variant>
    </vt:vector>
  </HeadingPairs>
  <TitlesOfParts>
    <vt:vector size="23" baseType="lpstr">
      <vt:lpstr>Order Sheet</vt:lpstr>
      <vt:lpstr>Output_Formated</vt:lpstr>
      <vt:lpstr>Vest Sizing Chart</vt:lpstr>
      <vt:lpstr>Hoodie Sizing Chart</vt:lpstr>
      <vt:lpstr>Crop Top Sizing Chart</vt:lpstr>
      <vt:lpstr>Named Lists</vt:lpstr>
      <vt:lpstr>Logic Board and Pricing</vt:lpstr>
      <vt:lpstr>CropASize</vt:lpstr>
      <vt:lpstr>CropJSize</vt:lpstr>
      <vt:lpstr>GarmentType</vt:lpstr>
      <vt:lpstr>HoodieASize</vt:lpstr>
      <vt:lpstr>HoodieCropGender</vt:lpstr>
      <vt:lpstr>HoodieFit</vt:lpstr>
      <vt:lpstr>HoodieJSize</vt:lpstr>
      <vt:lpstr>LogicBoardStep1</vt:lpstr>
      <vt:lpstr>LogicBoardStep2</vt:lpstr>
      <vt:lpstr>LogicBoardStep3</vt:lpstr>
      <vt:lpstr>VestAFemaleSize</vt:lpstr>
      <vt:lpstr>VestAMaleSize</vt:lpstr>
      <vt:lpstr>VestCropFit</vt:lpstr>
      <vt:lpstr>VestGender</vt:lpstr>
      <vt:lpstr>VestJFemaleSize</vt:lpstr>
      <vt:lpstr>VestJMaleSize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Eastman</dc:creator>
  <cp:lastModifiedBy>William Eastman</cp:lastModifiedBy>
  <dcterms:created xsi:type="dcterms:W3CDTF">2022-02-23T11:01:36Z</dcterms:created>
  <dcterms:modified xsi:type="dcterms:W3CDTF">2024-05-29T08:02:40Z</dcterms:modified>
</cp:coreProperties>
</file>